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410" tabRatio="895" activeTab="0"/>
  </bookViews>
  <sheets>
    <sheet name="A4-1" sheetId="1" r:id="rId1"/>
    <sheet name="A4-2" sheetId="2" r:id="rId2"/>
    <sheet name="A4-3" sheetId="3" r:id="rId3"/>
    <sheet name="A4-4" sheetId="4" r:id="rId4"/>
    <sheet name="A4-5" sheetId="5" r:id="rId5"/>
    <sheet name="A4-6" sheetId="6" r:id="rId6"/>
    <sheet name="A4-7" sheetId="7" r:id="rId7"/>
    <sheet name="A4-8" sheetId="8" r:id="rId8"/>
    <sheet name="A4-9" sheetId="9" r:id="rId9"/>
    <sheet name="A4-10" sheetId="10" r:id="rId10"/>
  </sheets>
  <definedNames>
    <definedName name="_xlnm.Print_Area" localSheetId="0">'A4-1'!$A$1:$M$46</definedName>
    <definedName name="_xlnm.Print_Area" localSheetId="9">'A4-10'!$A$1:$M$26</definedName>
    <definedName name="_xlnm.Print_Area" localSheetId="1">'A4-2'!$A$1:$J$45</definedName>
    <definedName name="_xlnm.Print_Area" localSheetId="2">'A4-3'!$A$1:$M$34</definedName>
    <definedName name="_xlnm.Print_Area" localSheetId="3">'A4-4'!$A$1:$J$27</definedName>
    <definedName name="_xlnm.Print_Area" localSheetId="4">'A4-5'!$A$1:$J$17</definedName>
    <definedName name="_xlnm.Print_Area" localSheetId="5">'A4-6'!$A$1:$G$42</definedName>
    <definedName name="_xlnm.Print_Area" localSheetId="6">'A4-7'!$A$1:$M$37</definedName>
    <definedName name="_xlnm.Print_Area" localSheetId="7">'A4-8'!$A$1:$D$16</definedName>
    <definedName name="_xlnm.Print_Area" localSheetId="8">'A4-9'!$A$1:$O$26</definedName>
  </definedNames>
  <calcPr fullCalcOnLoad="1"/>
</workbook>
</file>

<file path=xl/sharedStrings.xml><?xml version="1.0" encoding="utf-8"?>
<sst xmlns="http://schemas.openxmlformats.org/spreadsheetml/2006/main" count="2997" uniqueCount="246">
  <si>
    <t>Type of Ad Mail</t>
  </si>
  <si>
    <t>$10K - $14.9K</t>
  </si>
  <si>
    <t xml:space="preserve">$15K - $19.9K </t>
  </si>
  <si>
    <t>First-Class:</t>
  </si>
  <si>
    <t>Advertising alone</t>
  </si>
  <si>
    <t>Business invitation/announcements</t>
  </si>
  <si>
    <t>Standard Mail (A):</t>
  </si>
  <si>
    <t>4.0</t>
  </si>
  <si>
    <t>Nonprofit</t>
  </si>
  <si>
    <t xml:space="preserve">$20K - $24.9K </t>
  </si>
  <si>
    <t>$25K - $29.9K</t>
  </si>
  <si>
    <t>$30K - $34.9K</t>
  </si>
  <si>
    <t>$35K - $49.9K</t>
  </si>
  <si>
    <t>1.0</t>
  </si>
  <si>
    <t>11.0</t>
  </si>
  <si>
    <t>12.0</t>
  </si>
  <si>
    <t>$50K - $64.9K</t>
  </si>
  <si>
    <t xml:space="preserve">$65K - $79.9K </t>
  </si>
  <si>
    <t xml:space="preserve">$80K - $99.9K </t>
  </si>
  <si>
    <t>$100K - Over</t>
  </si>
  <si>
    <t>2.0</t>
  </si>
  <si>
    <t>6.0</t>
  </si>
  <si>
    <t>25 - 34</t>
  </si>
  <si>
    <t>Business invitations/announcements</t>
  </si>
  <si>
    <t>Commercial</t>
  </si>
  <si>
    <t>35 -44</t>
  </si>
  <si>
    <t>45 - 54</t>
  </si>
  <si>
    <t>55 - 64</t>
  </si>
  <si>
    <t>65 - 69</t>
  </si>
  <si>
    <t>70+</t>
  </si>
  <si>
    <t>Some High School</t>
  </si>
  <si>
    <t>High School</t>
  </si>
  <si>
    <t>Some College</t>
  </si>
  <si>
    <t>Business invitation/ announcements</t>
  </si>
  <si>
    <t>5.0</t>
  </si>
  <si>
    <t>5.6</t>
  </si>
  <si>
    <t>7.0</t>
  </si>
  <si>
    <t>7.9</t>
  </si>
  <si>
    <t>2.2</t>
  </si>
  <si>
    <t>Tech School</t>
  </si>
  <si>
    <t>College</t>
  </si>
  <si>
    <t>Post Graduate</t>
  </si>
  <si>
    <t>7.8</t>
  </si>
  <si>
    <t>9.9</t>
  </si>
  <si>
    <t>11.8</t>
  </si>
  <si>
    <t>Treatment</t>
  </si>
  <si>
    <t>0 - 7</t>
  </si>
  <si>
    <t>8 - 10</t>
  </si>
  <si>
    <t>11 - 12</t>
  </si>
  <si>
    <t>20.0</t>
  </si>
  <si>
    <t>Usually scan</t>
  </si>
  <si>
    <t>Read Some</t>
  </si>
  <si>
    <t>30.0</t>
  </si>
  <si>
    <t>Usually don't read</t>
  </si>
  <si>
    <t>13 - 15</t>
  </si>
  <si>
    <t>16 - 17</t>
  </si>
  <si>
    <t>18+</t>
  </si>
  <si>
    <t>Intended Response</t>
  </si>
  <si>
    <t>Will respond</t>
  </si>
  <si>
    <t>May respond</t>
  </si>
  <si>
    <t>Won't respond</t>
  </si>
  <si>
    <t>Don't know/No answer</t>
  </si>
  <si>
    <t>9.0</t>
  </si>
  <si>
    <t xml:space="preserve">   Total</t>
  </si>
  <si>
    <t>100.0</t>
  </si>
  <si>
    <t>Industry</t>
  </si>
  <si>
    <t>First</t>
  </si>
  <si>
    <t>Financial:</t>
  </si>
  <si>
    <t>Credit card</t>
  </si>
  <si>
    <t>8.0</t>
  </si>
  <si>
    <t>Bank</t>
  </si>
  <si>
    <t>Securities broker</t>
  </si>
  <si>
    <t>Insurance Company</t>
  </si>
  <si>
    <t>Merchants:</t>
  </si>
  <si>
    <t>Department store</t>
  </si>
  <si>
    <t>Publisher</t>
  </si>
  <si>
    <t>0.0</t>
  </si>
  <si>
    <t>Services:</t>
  </si>
  <si>
    <t>Telephone</t>
  </si>
  <si>
    <t>Medical</t>
  </si>
  <si>
    <t>Leisure service</t>
  </si>
  <si>
    <t>Cable TV</t>
  </si>
  <si>
    <t>Computer</t>
  </si>
  <si>
    <t xml:space="preserve">   Total Percentage of "Will Respond"</t>
  </si>
  <si>
    <t>Read some</t>
  </si>
  <si>
    <t>Received no advertising</t>
  </si>
  <si>
    <t>$20K - $24.9K</t>
  </si>
  <si>
    <t xml:space="preserve">$35K - $49.9K </t>
  </si>
  <si>
    <t>$65K - $79.9K</t>
  </si>
  <si>
    <t>$80K - $99.9K</t>
  </si>
  <si>
    <t xml:space="preserve">$100K - Over </t>
  </si>
  <si>
    <t>37.0</t>
  </si>
  <si>
    <t>35 - 44</t>
  </si>
  <si>
    <t>Usually read</t>
  </si>
  <si>
    <t>33.0</t>
  </si>
  <si>
    <t>22.0</t>
  </si>
  <si>
    <t>15.9</t>
  </si>
  <si>
    <t>17.0</t>
  </si>
  <si>
    <t>Don't Know/No Answer</t>
  </si>
  <si>
    <t>Standard Mail:</t>
  </si>
  <si>
    <t xml:space="preserve">   Total Standard Mail</t>
  </si>
  <si>
    <t>Actual Standard Mail Pieces</t>
  </si>
  <si>
    <t>Standard Mail</t>
  </si>
  <si>
    <t xml:space="preserve">     /nonprofit which is based on Standard Mail nonprofit</t>
  </si>
  <si>
    <t>Stuffers (Advertising Enclosed)</t>
  </si>
  <si>
    <t>Total</t>
  </si>
  <si>
    <t>Note: Totals may not sum to 100 due to rounding.</t>
  </si>
  <si>
    <t>Online auction</t>
  </si>
  <si>
    <t>N/A</t>
  </si>
  <si>
    <t>70 - 74</t>
  </si>
  <si>
    <t>75+</t>
  </si>
  <si>
    <t>Under $7K</t>
  </si>
  <si>
    <t>$7K - $9.9K</t>
  </si>
  <si>
    <r>
      <t xml:space="preserve">1 </t>
    </r>
    <r>
      <rPr>
        <sz val="10"/>
        <rFont val="Futura Lt BT"/>
        <family val="2"/>
      </rPr>
      <t>Includes First-Class advertising only, First-Class advertising enclosed, business invitations/announcements, and Standard Mail non-package mail.</t>
    </r>
  </si>
  <si>
    <r>
      <t>2</t>
    </r>
    <r>
      <rPr>
        <sz val="10"/>
        <rFont val="Arial"/>
        <family val="0"/>
      </rPr>
      <t xml:space="preserve"> </t>
    </r>
    <r>
      <rPr>
        <sz val="10"/>
        <rFont val="Futura Lt BT"/>
        <family val="2"/>
      </rPr>
      <t>Total First-Class and total advertising are over-reported because some stuffers are counted twice.</t>
    </r>
  </si>
  <si>
    <r>
      <t xml:space="preserve">  </t>
    </r>
    <r>
      <rPr>
        <sz val="10"/>
        <rFont val="Futura Lt BT"/>
        <family val="2"/>
      </rPr>
      <t xml:space="preserve"> Total First-Class</t>
    </r>
    <r>
      <rPr>
        <vertAlign val="superscript"/>
        <sz val="10"/>
        <rFont val="Futura Lt BT"/>
        <family val="2"/>
      </rPr>
      <t xml:space="preserve"> 2</t>
    </r>
  </si>
  <si>
    <r>
      <t xml:space="preserve">   Total Advertising</t>
    </r>
    <r>
      <rPr>
        <vertAlign val="superscript"/>
        <sz val="10"/>
        <rFont val="Futura Lt BT"/>
        <family val="2"/>
      </rPr>
      <t xml:space="preserve"> </t>
    </r>
    <r>
      <rPr>
        <vertAlign val="superscript"/>
        <sz val="10"/>
        <rFont val="Arial"/>
        <family val="0"/>
      </rPr>
      <t>2</t>
    </r>
  </si>
  <si>
    <t>&lt; 8th Grade</t>
  </si>
  <si>
    <t>18 - 21</t>
  </si>
  <si>
    <t>22 - 24</t>
  </si>
  <si>
    <t xml:space="preserve">Under $7K </t>
  </si>
  <si>
    <t>Other professional</t>
  </si>
  <si>
    <t>Auto dealers</t>
  </si>
  <si>
    <t>Consumer packaged goods</t>
  </si>
  <si>
    <t>Restaurant</t>
  </si>
  <si>
    <t>Money Market</t>
  </si>
  <si>
    <t>Real Estate/Mortgage</t>
  </si>
  <si>
    <t>Specialty store</t>
  </si>
  <si>
    <t>Mail order company</t>
  </si>
  <si>
    <t>Land promotion company</t>
  </si>
  <si>
    <r>
      <t xml:space="preserve">Social/Charitable/Political/Nonprofit </t>
    </r>
    <r>
      <rPr>
        <vertAlign val="superscript"/>
        <sz val="10"/>
        <rFont val="Futura Lt BT"/>
        <family val="2"/>
      </rPr>
      <t>2</t>
    </r>
  </si>
  <si>
    <r>
      <t xml:space="preserve">   to Advertising Pieces</t>
    </r>
    <r>
      <rPr>
        <vertAlign val="superscript"/>
        <sz val="10"/>
        <rFont val="Futura Lt BT"/>
        <family val="2"/>
      </rPr>
      <t xml:space="preserve"> 3</t>
    </r>
  </si>
  <si>
    <r>
      <t xml:space="preserve">1 </t>
    </r>
    <r>
      <rPr>
        <sz val="10"/>
        <rFont val="Futura Lt BT"/>
        <family val="2"/>
      </rPr>
      <t xml:space="preserve">All Standard Mail percentages are based on Standard Mail except social/charitable/political </t>
    </r>
  </si>
  <si>
    <r>
      <t>2</t>
    </r>
    <r>
      <rPr>
        <sz val="10"/>
        <rFont val="Futura Lt BT"/>
        <family val="2"/>
      </rPr>
      <t xml:space="preserve"> Includes medical nonprofit mail after 1992.</t>
    </r>
  </si>
  <si>
    <r>
      <t xml:space="preserve">3 </t>
    </r>
    <r>
      <rPr>
        <sz val="10"/>
        <rFont val="Futura Lt BT"/>
        <family val="2"/>
      </rPr>
      <t>Total Percentage for Standard Mail includes Nonprofit.</t>
    </r>
  </si>
  <si>
    <r>
      <t xml:space="preserve">2 </t>
    </r>
    <r>
      <rPr>
        <sz val="10"/>
        <rFont val="Futura Lt BT"/>
        <family val="2"/>
      </rPr>
      <t>Standard Mail and Nonprofit Standard Mail include request for donations.</t>
    </r>
  </si>
  <si>
    <r>
      <t xml:space="preserve">First-Class </t>
    </r>
    <r>
      <rPr>
        <vertAlign val="superscript"/>
        <sz val="10"/>
        <rFont val="Futura Md BT"/>
        <family val="2"/>
      </rPr>
      <t>1</t>
    </r>
  </si>
  <si>
    <r>
      <t>Standard Mail</t>
    </r>
    <r>
      <rPr>
        <vertAlign val="superscript"/>
        <sz val="10"/>
        <rFont val="Futura Md BT"/>
        <family val="2"/>
      </rPr>
      <t xml:space="preserve"> 2</t>
    </r>
  </si>
  <si>
    <r>
      <t>Standard Mail Nonprofit</t>
    </r>
    <r>
      <rPr>
        <vertAlign val="superscript"/>
        <sz val="10"/>
        <rFont val="Futura Md BT"/>
        <family val="2"/>
      </rPr>
      <t xml:space="preserve"> 2</t>
    </r>
  </si>
  <si>
    <t>INCOM</t>
  </si>
  <si>
    <t>_NAME_</t>
  </si>
  <si>
    <t>COL1</t>
  </si>
  <si>
    <t>COL2</t>
  </si>
  <si>
    <t>Under*7K</t>
  </si>
  <si>
    <t>FCAD1</t>
  </si>
  <si>
    <t>FCAD2</t>
  </si>
  <si>
    <t>FCAD3</t>
  </si>
  <si>
    <t>BRAD</t>
  </si>
  <si>
    <t>NPAD</t>
  </si>
  <si>
    <t>$7-*9.9K</t>
  </si>
  <si>
    <t>$10-*14.9K</t>
  </si>
  <si>
    <t>$15-*19.9K</t>
  </si>
  <si>
    <t>$20-*24.9K</t>
  </si>
  <si>
    <t>$25-*34.9K</t>
  </si>
  <si>
    <t>$35-*49.9K</t>
  </si>
  <si>
    <t>$50-*64.9K</t>
  </si>
  <si>
    <t>$65-*79.9K</t>
  </si>
  <si>
    <t>$80-*99.9K</t>
  </si>
  <si>
    <t>$100K*+</t>
  </si>
  <si>
    <t>DK/RF</t>
  </si>
  <si>
    <t>agehead</t>
  </si>
  <si>
    <t>18-21</t>
  </si>
  <si>
    <t>22-24</t>
  </si>
  <si>
    <t>25-34</t>
  </si>
  <si>
    <t>35-44</t>
  </si>
  <si>
    <t>45-54</t>
  </si>
  <si>
    <t>55-64</t>
  </si>
  <si>
    <t>65-69</t>
  </si>
  <si>
    <t>70-74</t>
  </si>
  <si>
    <t>Q47</t>
  </si>
  <si>
    <t>_LABEL_</t>
  </si>
  <si>
    <t>PCT_COL</t>
  </si>
  <si>
    <t>Percent of Column Frequency</t>
  </si>
  <si>
    <t>0-7 PCS</t>
  </si>
  <si>
    <t>8-10 PCS</t>
  </si>
  <si>
    <t>11-12 PCS</t>
  </si>
  <si>
    <t>13-15 PCS</t>
  </si>
  <si>
    <t>16-17 PCS</t>
  </si>
  <si>
    <t>18+ PCS</t>
  </si>
  <si>
    <t>q79head</t>
  </si>
  <si>
    <t>8th grade or less</t>
  </si>
  <si>
    <t>Some high school</t>
  </si>
  <si>
    <t>High school graduate</t>
  </si>
  <si>
    <t>Some college</t>
  </si>
  <si>
    <t>Technical school graduate</t>
  </si>
  <si>
    <t>College graduate</t>
  </si>
  <si>
    <t>Post-graduate work</t>
  </si>
  <si>
    <t>Usually Read</t>
  </si>
  <si>
    <t>Usually Scan</t>
  </si>
  <si>
    <t>Usually Don't Read</t>
  </si>
  <si>
    <t>COMBOTOT</t>
  </si>
  <si>
    <t>PUR_I</t>
  </si>
  <si>
    <t>BL_K</t>
  </si>
  <si>
    <t>GRA_K</t>
  </si>
  <si>
    <t>PUR_D</t>
  </si>
  <si>
    <t>YES</t>
  </si>
  <si>
    <t>CREDIT CARD</t>
  </si>
  <si>
    <t>PCT_ROW</t>
  </si>
  <si>
    <t>Percent of Row Frequency</t>
  </si>
  <si>
    <t>BANK</t>
  </si>
  <si>
    <t>MONEY MARKET</t>
  </si>
  <si>
    <t>Other Financial</t>
  </si>
  <si>
    <t>SUPERMARKETS</t>
  </si>
  <si>
    <t>Department Store</t>
  </si>
  <si>
    <t>PUBLISHER</t>
  </si>
  <si>
    <t>ONLINE AUCTION</t>
  </si>
  <si>
    <t>Other Merchants</t>
  </si>
  <si>
    <t>TELEPHONE</t>
  </si>
  <si>
    <t>OTHER UTILITY</t>
  </si>
  <si>
    <t>MEDICAL</t>
  </si>
  <si>
    <t>OTHER PROFESSIONAL</t>
  </si>
  <si>
    <t>CABLE TV</t>
  </si>
  <si>
    <t>COMPUTER</t>
  </si>
  <si>
    <t>Other services</t>
  </si>
  <si>
    <t>Federal government</t>
  </si>
  <si>
    <t>Nonfederal government</t>
  </si>
  <si>
    <t>RESTAURANT</t>
  </si>
  <si>
    <t>Social/Charitable/Political/Nonprofit 2</t>
  </si>
  <si>
    <t>AUTO DEALERS</t>
  </si>
  <si>
    <t>Service stations</t>
  </si>
  <si>
    <t>CRAFTSMAN</t>
  </si>
  <si>
    <t>Netflix and Blockbuster</t>
  </si>
  <si>
    <t>NO</t>
  </si>
  <si>
    <t>MAYBE</t>
  </si>
  <si>
    <t>Other Utility</t>
  </si>
  <si>
    <t>BL_E</t>
  </si>
  <si>
    <t>Yes</t>
  </si>
  <si>
    <t>No</t>
  </si>
  <si>
    <t>Maybe</t>
  </si>
  <si>
    <t>A48ROW</t>
  </si>
  <si>
    <t>SCPN</t>
  </si>
  <si>
    <t>13.4</t>
  </si>
  <si>
    <t>2009</t>
  </si>
  <si>
    <r>
      <t>Table A4-1
Total Pieces of Advertising Mail</t>
    </r>
    <r>
      <rPr>
        <vertAlign val="superscript"/>
        <sz val="10"/>
        <rFont val="Futura Md BT"/>
        <family val="2"/>
      </rPr>
      <t>1</t>
    </r>
    <r>
      <rPr>
        <sz val="10"/>
        <rFont val="Futura Md BT"/>
        <family val="2"/>
      </rPr>
      <t xml:space="preserve"> Received Per Week By Income
Postal Fiscal Years 1987, 2009 and 2010
(Diary Data)</t>
    </r>
  </si>
  <si>
    <t>2010</t>
  </si>
  <si>
    <t xml:space="preserve">Note: 2009/2010 Estimates for Income Levels $25K-$29.9K are identical to those in $30K-$34.9K since categories used to collect data only included $25K-$34.9K. </t>
  </si>
  <si>
    <r>
      <t>Table A4-2
Total Pieces of Advertising Mail</t>
    </r>
    <r>
      <rPr>
        <vertAlign val="superscript"/>
        <sz val="10"/>
        <rFont val="Futura Md BT"/>
        <family val="2"/>
      </rPr>
      <t>1</t>
    </r>
    <r>
      <rPr>
        <sz val="10"/>
        <rFont val="Futura Md BT"/>
        <family val="2"/>
      </rPr>
      <t xml:space="preserve"> Received Per Week by Age of Head of Household
Postal Fiscal Years 1987, 2009 and 2010
(Diary Data)</t>
    </r>
  </si>
  <si>
    <r>
      <t>Table A4-3
Total Pieces of Advertising Mail</t>
    </r>
    <r>
      <rPr>
        <vertAlign val="superscript"/>
        <sz val="10"/>
        <rFont val="Futura Md BT"/>
        <family val="2"/>
      </rPr>
      <t>1</t>
    </r>
    <r>
      <rPr>
        <sz val="10"/>
        <rFont val="Futura Md BT"/>
        <family val="2"/>
      </rPr>
      <t xml:space="preserve"> Received Per Week by Education of Head of Household
Postal Fiscal Years 1987, 2009 and 2010
(Diary Data)</t>
    </r>
  </si>
  <si>
    <t>Table A4-4
Total Mail Overview: Treatment of Advertising Mail by
Actual Weekly Standard Mail Receipt
(Percentage of Households)
Postal Fiscal Years 1987, 2009 and 2010
(Diary and Recruitment Data)</t>
  </si>
  <si>
    <t>Table A4-5
Total Mail Overview:
Intended Response to Advertising Mail by Class
(Percentage of Pieces)
Postal Fiscal Years 1987, 2009 and 2010
(Diary Data)</t>
  </si>
  <si>
    <r>
      <t xml:space="preserve">1 </t>
    </r>
    <r>
      <rPr>
        <sz val="10"/>
        <rFont val="Futura Lt BT"/>
        <family val="2"/>
      </rPr>
      <t xml:space="preserve">Estimates for 1987 include both advertising only and advertising enclosed mail. Estimates for 2009/2010 include advertising only. </t>
    </r>
  </si>
  <si>
    <r>
      <t xml:space="preserve"> Table A4-6
Response Rates To Advertising: First-Class
Ad Only vs. Standard Mail Envelopes and Cards</t>
    </r>
    <r>
      <rPr>
        <vertAlign val="superscript"/>
        <sz val="10"/>
        <rFont val="Futura Md BT"/>
        <family val="2"/>
      </rPr>
      <t>1</t>
    </r>
    <r>
      <rPr>
        <sz val="10"/>
        <rFont val="Futura Md BT"/>
        <family val="2"/>
      </rPr>
      <t xml:space="preserve">
(Percentage of Pieces)
Postal Fiscal Years 1987, 2009 and 2010
(Diary Data)</t>
    </r>
  </si>
  <si>
    <t>Table A4-7
Treatment of Advertising Mail by Household Income
(Percentage of Households)
Postal Fiscal Years 1987, 2009 and 2010
(Recruitment Data)</t>
  </si>
  <si>
    <t>Table A4-8
Treatment of Advertising Mail
(Percentage of Households)
Postal Fiscal Years 1987, 2009 and 2010
(Recruitment Data)</t>
  </si>
  <si>
    <t>Table A4-9
Treatment of Mail Advertising by Age of Head of Household
(Percentage of Households)
Postal Fiscal Years 1987, 2009 and 2010
(Recruitment Data)</t>
  </si>
  <si>
    <t>Table A4-10
Treatment of Advertising Mail by Education of Head of Household
 (Percentage of Households)
Postal Fiscal Years 1987, 2009 and 2010
(Recruitment Data)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</si>
</sst>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"/>
  </numFmts>
  <fonts count="9">
    <font>
      <sz val="10"/>
      <name val="Arial"/>
      <family val="0"/>
    </font>
    <font>
      <sz val="10"/>
      <name val="Futura Md BT"/>
      <family val="2"/>
    </font>
    <font>
      <sz val="10"/>
      <name val="Futura Lt BT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Futura Lt BT"/>
      <family val="2"/>
    </font>
    <font>
      <vertAlign val="superscript"/>
      <sz val="10"/>
      <name val="Arial"/>
      <family val="2"/>
    </font>
    <font>
      <vertAlign val="superscript"/>
      <sz val="10"/>
      <name val="Futura Lt BT"/>
      <family val="2"/>
    </font>
    <font>
      <vertAlign val="superscript"/>
      <sz val="10"/>
      <name val="Futura Md BT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9" fontId="0" fillId="0" borderId="0">
      <alignment/>
      <protection/>
    </xf>
    <xf numFmtId="49" fontId="0" fillId="0" borderId="0">
      <alignment/>
      <protection/>
    </xf>
    <xf numFmtId="49" fontId="0" fillId="0" borderId="0">
      <alignment/>
      <protection/>
    </xf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22" applyNumberFormat="1" applyAlignment="1">
      <alignment vertical="center"/>
      <protection/>
    </xf>
    <xf numFmtId="49" fontId="0" fillId="0" borderId="0" xfId="22" applyNumberFormat="1" applyAlignment="1">
      <alignment horizontal="center" vertical="center"/>
      <protection/>
    </xf>
    <xf numFmtId="49" fontId="0" fillId="0" borderId="0" xfId="22" applyAlignment="1">
      <alignment vertical="center"/>
      <protection/>
    </xf>
    <xf numFmtId="49" fontId="1" fillId="2" borderId="1" xfId="22" applyNumberFormat="1" applyFont="1" applyFill="1" applyBorder="1" applyAlignment="1">
      <alignment horizontal="center" vertical="center"/>
      <protection/>
    </xf>
    <xf numFmtId="49" fontId="2" fillId="0" borderId="1" xfId="22" applyNumberFormat="1" applyFont="1" applyBorder="1" applyAlignment="1">
      <alignment vertical="center"/>
      <protection/>
    </xf>
    <xf numFmtId="49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1" fillId="2" borderId="1" xfId="23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165" fontId="0" fillId="0" borderId="0" xfId="24" applyNumberFormat="1" applyAlignment="1">
      <alignment vertical="center"/>
    </xf>
    <xf numFmtId="49" fontId="1" fillId="2" borderId="1" xfId="21" applyFont="1" applyFill="1" applyBorder="1" applyAlignment="1">
      <alignment horizontal="center" vertical="center"/>
      <protection/>
    </xf>
    <xf numFmtId="164" fontId="2" fillId="0" borderId="1" xfId="22" applyNumberFormat="1" applyFont="1" applyBorder="1" applyAlignment="1">
      <alignment horizontal="center" vertical="center"/>
      <protection/>
    </xf>
    <xf numFmtId="164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49" fontId="2" fillId="0" borderId="1" xfId="22" applyNumberFormat="1" applyFont="1" applyBorder="1" applyAlignment="1">
      <alignment horizontal="left" vertical="center" indent="1"/>
      <protection/>
    </xf>
    <xf numFmtId="49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49" fontId="6" fillId="0" borderId="0" xfId="0" applyNumberFormat="1" applyFont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7" fillId="0" borderId="0" xfId="0" applyNumberFormat="1" applyFont="1" applyAlignment="1">
      <alignment vertical="center"/>
    </xf>
    <xf numFmtId="49" fontId="1" fillId="0" borderId="1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49" fontId="1" fillId="2" borderId="5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2" borderId="1" xfId="22" applyNumberFormat="1" applyFont="1" applyFill="1" applyBorder="1" applyAlignment="1">
      <alignment horizontal="center" vertical="center"/>
      <protection/>
    </xf>
    <xf numFmtId="49" fontId="1" fillId="2" borderId="2" xfId="22" applyNumberFormat="1" applyFont="1" applyFill="1" applyBorder="1" applyAlignment="1">
      <alignment horizontal="center" vertical="center"/>
      <protection/>
    </xf>
    <xf numFmtId="49" fontId="1" fillId="2" borderId="13" xfId="22" applyNumberFormat="1" applyFont="1" applyFill="1" applyBorder="1" applyAlignment="1">
      <alignment horizontal="center" vertical="center"/>
      <protection/>
    </xf>
    <xf numFmtId="49" fontId="1" fillId="2" borderId="6" xfId="22" applyNumberFormat="1" applyFont="1" applyFill="1" applyBorder="1" applyAlignment="1">
      <alignment horizontal="center" vertical="center"/>
      <protection/>
    </xf>
    <xf numFmtId="49" fontId="1" fillId="2" borderId="3" xfId="22" applyNumberFormat="1" applyFont="1" applyFill="1" applyBorder="1" applyAlignment="1">
      <alignment horizontal="center" vertical="center"/>
      <protection/>
    </xf>
    <xf numFmtId="49" fontId="1" fillId="2" borderId="4" xfId="22" applyNumberFormat="1" applyFont="1" applyFill="1" applyBorder="1" applyAlignment="1">
      <alignment horizontal="center" vertical="center"/>
      <protection/>
    </xf>
    <xf numFmtId="49" fontId="1" fillId="2" borderId="5" xfId="22" applyNumberFormat="1" applyFont="1" applyFill="1" applyBorder="1" applyAlignment="1">
      <alignment horizontal="center" vertical="center"/>
      <protection/>
    </xf>
    <xf numFmtId="49" fontId="1" fillId="0" borderId="0" xfId="22" applyFont="1" applyFill="1" applyAlignment="1">
      <alignment horizontal="center" vertical="center" wrapText="1"/>
      <protection/>
    </xf>
    <xf numFmtId="49" fontId="1" fillId="0" borderId="12" xfId="22" applyFont="1" applyFill="1" applyBorder="1" applyAlignment="1">
      <alignment horizontal="center" vertical="center" wrapText="1"/>
      <protection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4-12" xfId="21"/>
    <cellStyle name="Normal_A4-4" xfId="22"/>
    <cellStyle name="Normal_A4-8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T61"/>
  <sheetViews>
    <sheetView tabSelected="1" workbookViewId="0" topLeftCell="A1">
      <selection activeCell="N1" sqref="N1:T16384"/>
    </sheetView>
  </sheetViews>
  <sheetFormatPr defaultColWidth="9.140625" defaultRowHeight="9.75" customHeight="1"/>
  <cols>
    <col min="1" max="1" width="31.8515625" style="2" customWidth="1"/>
    <col min="2" max="13" width="7.421875" style="2" customWidth="1"/>
    <col min="14" max="15" width="5.7109375" style="2" hidden="1" customWidth="1"/>
    <col min="16" max="19" width="0" style="80" hidden="1" customWidth="1"/>
    <col min="20" max="20" width="0" style="2" hidden="1" customWidth="1"/>
    <col min="21" max="16384" width="9.140625" style="2" customWidth="1"/>
  </cols>
  <sheetData>
    <row r="1" spans="1:19" ht="12.75" customHeight="1">
      <c r="A1" s="81" t="s">
        <v>233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P1" s="80" t="s">
        <v>139</v>
      </c>
      <c r="Q1" s="80" t="s">
        <v>140</v>
      </c>
      <c r="R1" s="80" t="s">
        <v>141</v>
      </c>
      <c r="S1" s="80" t="s">
        <v>142</v>
      </c>
    </row>
    <row r="2" spans="1:19" ht="12.7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P2" s="80" t="s">
        <v>143</v>
      </c>
      <c r="Q2" s="80" t="s">
        <v>144</v>
      </c>
      <c r="R2" s="80">
        <v>0.2819185961</v>
      </c>
      <c r="S2" s="80">
        <v>0.2258074956</v>
      </c>
    </row>
    <row r="3" spans="1:19" ht="12.7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P3" s="80" t="s">
        <v>143</v>
      </c>
      <c r="Q3" s="80" t="s">
        <v>145</v>
      </c>
      <c r="R3" s="80">
        <v>0.0684674489</v>
      </c>
      <c r="S3" s="80">
        <v>0.0794893498</v>
      </c>
    </row>
    <row r="4" spans="1:19" ht="20.25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P4" s="80" t="s">
        <v>143</v>
      </c>
      <c r="Q4" s="80" t="s">
        <v>146</v>
      </c>
      <c r="R4" s="80">
        <v>0.7034180379</v>
      </c>
      <c r="S4" s="80">
        <v>0.6267819073</v>
      </c>
    </row>
    <row r="5" spans="1:72" ht="12" customHeight="1">
      <c r="A5" s="83" t="s">
        <v>0</v>
      </c>
      <c r="B5" s="83" t="s">
        <v>111</v>
      </c>
      <c r="C5" s="83"/>
      <c r="D5" s="83"/>
      <c r="E5" s="83" t="s">
        <v>112</v>
      </c>
      <c r="F5" s="83"/>
      <c r="G5" s="83"/>
      <c r="H5" s="83" t="s">
        <v>1</v>
      </c>
      <c r="I5" s="83"/>
      <c r="J5" s="83"/>
      <c r="K5" s="83" t="s">
        <v>2</v>
      </c>
      <c r="L5" s="83"/>
      <c r="M5" s="83"/>
      <c r="N5" s="4"/>
      <c r="O5" s="4"/>
      <c r="P5" s="80" t="s">
        <v>143</v>
      </c>
      <c r="Q5" s="80" t="s">
        <v>147</v>
      </c>
      <c r="R5" s="80">
        <v>3.0522585114</v>
      </c>
      <c r="S5" s="80">
        <v>3.5287644337</v>
      </c>
      <c r="T5" s="5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</row>
    <row r="6" spans="1:72" ht="12" customHeight="1">
      <c r="A6" s="84"/>
      <c r="B6" s="6">
        <v>1987</v>
      </c>
      <c r="C6" s="6" t="s">
        <v>232</v>
      </c>
      <c r="D6" s="6" t="s">
        <v>234</v>
      </c>
      <c r="E6" s="6">
        <v>1987</v>
      </c>
      <c r="F6" s="6" t="s">
        <v>232</v>
      </c>
      <c r="G6" s="6" t="s">
        <v>234</v>
      </c>
      <c r="H6" s="6">
        <v>1987</v>
      </c>
      <c r="I6" s="6" t="s">
        <v>232</v>
      </c>
      <c r="J6" s="6" t="s">
        <v>234</v>
      </c>
      <c r="K6" s="6">
        <v>1987</v>
      </c>
      <c r="L6" s="6" t="s">
        <v>232</v>
      </c>
      <c r="M6" s="6" t="s">
        <v>234</v>
      </c>
      <c r="N6" s="4"/>
      <c r="O6" s="4"/>
      <c r="P6" s="80" t="s">
        <v>143</v>
      </c>
      <c r="Q6" s="80" t="s">
        <v>148</v>
      </c>
      <c r="R6" s="80">
        <v>0.3012356542</v>
      </c>
      <c r="S6" s="80">
        <v>0.748328024</v>
      </c>
      <c r="T6" s="5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</row>
    <row r="7" spans="1:72" ht="12" customHeight="1">
      <c r="A7" s="7" t="s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58"/>
      <c r="M7" s="58"/>
      <c r="N7" s="4"/>
      <c r="O7" s="4"/>
      <c r="P7" s="80" t="s">
        <v>149</v>
      </c>
      <c r="Q7" s="80" t="s">
        <v>144</v>
      </c>
      <c r="R7" s="80">
        <v>0.4056845517</v>
      </c>
      <c r="S7" s="80">
        <v>0.3081694535</v>
      </c>
      <c r="T7" s="5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</row>
    <row r="8" spans="1:72" ht="12" customHeight="1">
      <c r="A8" s="10" t="s">
        <v>4</v>
      </c>
      <c r="B8" s="11">
        <v>0.3</v>
      </c>
      <c r="C8" s="12">
        <f>VLOOKUP(N8,$Q$2:$S$6,2,FALSE)</f>
        <v>0.2819185961</v>
      </c>
      <c r="D8" s="12">
        <f>VLOOKUP(N8,$Q$2:$S$6,3,FALSE)</f>
        <v>0.2258074956</v>
      </c>
      <c r="E8" s="11">
        <v>0.5</v>
      </c>
      <c r="F8" s="12">
        <f>VLOOKUP(N8,$Q$7:$S$11,2,FALSE)</f>
        <v>0.4056845517</v>
      </c>
      <c r="G8" s="12">
        <f>VLOOKUP(N8,$Q$7:$S$11,3,FALSE)</f>
        <v>0.3081694535</v>
      </c>
      <c r="H8" s="11">
        <v>0.7</v>
      </c>
      <c r="I8" s="12">
        <f>VLOOKUP(N8,$Q$12:$S$16,2,FALSE)</f>
        <v>0.7115676122</v>
      </c>
      <c r="J8" s="12">
        <f>VLOOKUP(N8,$Q$12:$S$16,3,FALSE)</f>
        <v>0.5160372253</v>
      </c>
      <c r="K8" s="11">
        <v>0.7</v>
      </c>
      <c r="L8" s="12">
        <f>VLOOKUP(N8,$Q$17:$S$21,2,FALSE)</f>
        <v>0.5037071519</v>
      </c>
      <c r="M8" s="12">
        <f>VLOOKUP(N8,$Q$17:$S$21,3,FALSE)</f>
        <v>0.5680483902</v>
      </c>
      <c r="N8" t="s">
        <v>144</v>
      </c>
      <c r="P8" s="80" t="s">
        <v>149</v>
      </c>
      <c r="Q8" s="80" t="s">
        <v>145</v>
      </c>
      <c r="R8" s="80">
        <v>0.1661156636</v>
      </c>
      <c r="S8" s="80">
        <v>0.0968663772</v>
      </c>
      <c r="T8" s="5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</row>
    <row r="9" spans="1:72" ht="12" customHeight="1">
      <c r="A9" s="13" t="s">
        <v>5</v>
      </c>
      <c r="B9" s="14">
        <v>0.1</v>
      </c>
      <c r="C9" s="12">
        <f>VLOOKUP(N9,$Q$2:$S$6,2,FALSE)</f>
        <v>0.0684674489</v>
      </c>
      <c r="D9" s="12">
        <f>VLOOKUP(N9,$Q$2:$S$6,3,FALSE)</f>
        <v>0.0794893498</v>
      </c>
      <c r="E9" s="14">
        <v>0.1</v>
      </c>
      <c r="F9" s="12">
        <f>VLOOKUP(N9,$Q$7:$S$11,2,FALSE)</f>
        <v>0.1661156636</v>
      </c>
      <c r="G9" s="12">
        <f>VLOOKUP(N9,$Q$7:$S$11,3,FALSE)</f>
        <v>0.0968663772</v>
      </c>
      <c r="H9" s="14">
        <v>0.1</v>
      </c>
      <c r="I9" s="12">
        <f>VLOOKUP(N9,$Q$12:$S$16,2,FALSE)</f>
        <v>0.1997377755</v>
      </c>
      <c r="J9" s="12">
        <f>VLOOKUP(N9,$Q$12:$S$16,3,FALSE)</f>
        <v>0.1500613575</v>
      </c>
      <c r="K9" s="14">
        <v>0.2</v>
      </c>
      <c r="L9" s="12">
        <f>VLOOKUP(N9,$Q$17:$S$21,2,FALSE)</f>
        <v>0.2057346772</v>
      </c>
      <c r="M9" s="12">
        <f>VLOOKUP(N9,$Q$17:$S$21,3,FALSE)</f>
        <v>0.1862182844</v>
      </c>
      <c r="N9" t="s">
        <v>145</v>
      </c>
      <c r="P9" s="80" t="s">
        <v>149</v>
      </c>
      <c r="Q9" s="80" t="s">
        <v>146</v>
      </c>
      <c r="R9" s="80">
        <v>0.9323356381</v>
      </c>
      <c r="S9" s="80">
        <v>0.8374629575</v>
      </c>
      <c r="T9" s="5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</row>
    <row r="10" spans="1:72" ht="12" customHeight="1">
      <c r="A10" s="13" t="s">
        <v>104</v>
      </c>
      <c r="B10" s="18">
        <v>0.4</v>
      </c>
      <c r="C10" s="12">
        <f>VLOOKUP(N10,$Q$2:$S$6,2,FALSE)</f>
        <v>0.7034180379</v>
      </c>
      <c r="D10" s="12">
        <f>VLOOKUP(N10,$Q$2:$S$6,3,FALSE)</f>
        <v>0.6267819073</v>
      </c>
      <c r="E10" s="18">
        <v>0.6</v>
      </c>
      <c r="F10" s="12">
        <f>VLOOKUP(N10,$Q$7:$S$11,2,FALSE)</f>
        <v>0.9323356381</v>
      </c>
      <c r="G10" s="12">
        <f>VLOOKUP(N10,$Q$7:$S$11,3,FALSE)</f>
        <v>0.8374629575</v>
      </c>
      <c r="H10" s="18">
        <v>0.8</v>
      </c>
      <c r="I10" s="12">
        <f>VLOOKUP(N10,$Q$12:$S$16,2,FALSE)</f>
        <v>1.4513602005</v>
      </c>
      <c r="J10" s="12">
        <f>VLOOKUP(N10,$Q$12:$S$16,3,FALSE)</f>
        <v>1.2333156745</v>
      </c>
      <c r="K10" s="18">
        <v>0.9</v>
      </c>
      <c r="L10" s="12">
        <f>VLOOKUP(N10,$Q$17:$S$21,2,FALSE)</f>
        <v>1.3772502121</v>
      </c>
      <c r="M10" s="12">
        <f>VLOOKUP(N10,$Q$17:$S$21,3,FALSE)</f>
        <v>1.4121098509</v>
      </c>
      <c r="N10" t="s">
        <v>146</v>
      </c>
      <c r="P10" s="80" t="s">
        <v>149</v>
      </c>
      <c r="Q10" s="80" t="s">
        <v>147</v>
      </c>
      <c r="R10" s="80">
        <v>5.4181991773</v>
      </c>
      <c r="S10" s="80">
        <v>4.2406085629</v>
      </c>
      <c r="T10" s="5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</row>
    <row r="11" spans="1:72" ht="12" customHeight="1">
      <c r="A11" s="16" t="s">
        <v>115</v>
      </c>
      <c r="B11" s="17">
        <v>0.8</v>
      </c>
      <c r="C11" s="18">
        <f>SUM(C8:C10)</f>
        <v>1.0538040829</v>
      </c>
      <c r="D11" s="18">
        <f>SUM(D8:D10)</f>
        <v>0.9320787527000001</v>
      </c>
      <c r="E11" s="17">
        <v>1.2</v>
      </c>
      <c r="F11" s="18">
        <f>SUM(F8:F10)</f>
        <v>1.5041358534</v>
      </c>
      <c r="G11" s="18">
        <f>SUM(G8:G10)</f>
        <v>1.2424987882</v>
      </c>
      <c r="H11" s="17">
        <v>1.6</v>
      </c>
      <c r="I11" s="18">
        <f>SUM(I8:I10)</f>
        <v>2.3626655881999996</v>
      </c>
      <c r="J11" s="18">
        <f>SUM(J8:J10)</f>
        <v>1.8994142573</v>
      </c>
      <c r="K11" s="17">
        <v>1.8</v>
      </c>
      <c r="L11" s="15">
        <f>SUM(L8:L10)</f>
        <v>2.0866920412</v>
      </c>
      <c r="M11" s="15">
        <f>SUM(M8:M10)</f>
        <v>2.1663765255</v>
      </c>
      <c r="N11" s="4"/>
      <c r="O11" s="4"/>
      <c r="P11" s="80" t="s">
        <v>149</v>
      </c>
      <c r="Q11" s="80" t="s">
        <v>148</v>
      </c>
      <c r="R11" s="80">
        <v>1.4596843382</v>
      </c>
      <c r="S11" s="80">
        <v>0.8503807991</v>
      </c>
      <c r="T11" s="5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</row>
    <row r="12" spans="1:72" ht="12" customHeight="1">
      <c r="A12" s="7" t="s">
        <v>99</v>
      </c>
      <c r="B12" s="8"/>
      <c r="C12" s="19"/>
      <c r="D12" s="19"/>
      <c r="E12" s="8"/>
      <c r="F12" s="19"/>
      <c r="G12" s="19"/>
      <c r="H12" s="8"/>
      <c r="I12" s="19"/>
      <c r="J12" s="19"/>
      <c r="K12" s="8"/>
      <c r="L12" s="57"/>
      <c r="M12" s="57"/>
      <c r="N12" s="4"/>
      <c r="O12" s="4"/>
      <c r="P12" s="80" t="s">
        <v>150</v>
      </c>
      <c r="Q12" s="80" t="s">
        <v>144</v>
      </c>
      <c r="R12" s="80">
        <v>0.7115676122</v>
      </c>
      <c r="S12" s="80">
        <v>0.5160372253</v>
      </c>
      <c r="T12" s="5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</row>
    <row r="13" spans="1:72" ht="12" customHeight="1">
      <c r="A13" s="10" t="s">
        <v>24</v>
      </c>
      <c r="B13" s="11">
        <v>3.8</v>
      </c>
      <c r="C13" s="12">
        <f>VLOOKUP(N13,$Q$2:$S$6,2,FALSE)</f>
        <v>3.0522585114</v>
      </c>
      <c r="D13" s="12">
        <f>VLOOKUP(N13,$Q$2:$S$6,3,FALSE)</f>
        <v>3.5287644337</v>
      </c>
      <c r="E13" s="11">
        <v>5.2</v>
      </c>
      <c r="F13" s="12">
        <f>VLOOKUP(N13,$Q$7:$S$11,2,FALSE)</f>
        <v>5.4181991773</v>
      </c>
      <c r="G13" s="12">
        <f>VLOOKUP(N13,$Q$7:$S$11,3,FALSE)</f>
        <v>4.2406085629</v>
      </c>
      <c r="H13" s="11">
        <v>5.8</v>
      </c>
      <c r="I13" s="12">
        <f>VLOOKUP(N13,$Q$12:$S$16,2,FALSE)</f>
        <v>5.2557609283</v>
      </c>
      <c r="J13" s="12">
        <f>VLOOKUP(N13,$Q$12:$S$16,3,FALSE)</f>
        <v>5.4063278007</v>
      </c>
      <c r="K13" s="11">
        <v>6.4</v>
      </c>
      <c r="L13" s="12">
        <f>VLOOKUP(N13,$Q$17:$S$21,2,FALSE)</f>
        <v>5.5658799391</v>
      </c>
      <c r="M13" s="12">
        <f>VLOOKUP(N13,$Q$17:$S$21,3,FALSE)</f>
        <v>5.3582013534</v>
      </c>
      <c r="N13" t="s">
        <v>147</v>
      </c>
      <c r="O13" s="4"/>
      <c r="P13" s="80" t="s">
        <v>150</v>
      </c>
      <c r="Q13" s="80" t="s">
        <v>145</v>
      </c>
      <c r="R13" s="80">
        <v>0.1997377755</v>
      </c>
      <c r="S13" s="80">
        <v>0.1500613575</v>
      </c>
      <c r="T13" s="5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</row>
    <row r="14" spans="1:72" ht="12" customHeight="1">
      <c r="A14" s="13" t="s">
        <v>8</v>
      </c>
      <c r="B14" s="14">
        <v>0.9</v>
      </c>
      <c r="C14" s="12">
        <f>VLOOKUP(N14,$Q$2:$S$6,2,FALSE)</f>
        <v>0.3012356542</v>
      </c>
      <c r="D14" s="12">
        <f>VLOOKUP(N14,$Q$2:$S$6,3,FALSE)</f>
        <v>0.748328024</v>
      </c>
      <c r="E14" s="14">
        <v>1.5</v>
      </c>
      <c r="F14" s="12">
        <f>VLOOKUP(N14,$Q$7:$S$11,2,FALSE)</f>
        <v>1.4596843382</v>
      </c>
      <c r="G14" s="12">
        <f>VLOOKUP(N14,$Q$7:$S$11,3,FALSE)</f>
        <v>0.8503807991</v>
      </c>
      <c r="H14" s="14">
        <v>1.5</v>
      </c>
      <c r="I14" s="12">
        <f>VLOOKUP(N14,$Q$12:$S$16,2,FALSE)</f>
        <v>1.0741409331</v>
      </c>
      <c r="J14" s="12">
        <f>VLOOKUP(N14,$Q$12:$S$16,3,FALSE)</f>
        <v>1.2671831079</v>
      </c>
      <c r="K14" s="14">
        <v>1.9</v>
      </c>
      <c r="L14" s="12">
        <f>VLOOKUP(N14,$Q$17:$S$21,2,FALSE)</f>
        <v>1.6152294582</v>
      </c>
      <c r="M14" s="12">
        <f>VLOOKUP(N14,$Q$17:$S$21,3,FALSE)</f>
        <v>1.3624162149</v>
      </c>
      <c r="N14" t="s">
        <v>148</v>
      </c>
      <c r="O14" s="4"/>
      <c r="P14" s="80" t="s">
        <v>150</v>
      </c>
      <c r="Q14" s="80" t="s">
        <v>146</v>
      </c>
      <c r="R14" s="80">
        <v>1.4513602005</v>
      </c>
      <c r="S14" s="80">
        <v>1.2333156745</v>
      </c>
      <c r="T14" s="5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</row>
    <row r="15" spans="1:72" ht="12" customHeight="1">
      <c r="A15" s="13" t="s">
        <v>100</v>
      </c>
      <c r="B15" s="14">
        <v>4.7</v>
      </c>
      <c r="C15" s="15">
        <f>SUM(C13:C14)</f>
        <v>3.3534941656</v>
      </c>
      <c r="D15" s="15">
        <f>SUM(D13:D14)</f>
        <v>4.2770924577</v>
      </c>
      <c r="E15" s="14">
        <v>6.7</v>
      </c>
      <c r="F15" s="15">
        <f>SUM(F13:F14)</f>
        <v>6.8778835155</v>
      </c>
      <c r="G15" s="15">
        <f>SUM(G13:G14)</f>
        <v>5.090989362</v>
      </c>
      <c r="H15" s="14">
        <v>7.3</v>
      </c>
      <c r="I15" s="15">
        <f>SUM(I13:I14)</f>
        <v>6.3299018614</v>
      </c>
      <c r="J15" s="15">
        <f>SUM(J13:J14)</f>
        <v>6.6735109086</v>
      </c>
      <c r="K15" s="14">
        <v>8.3</v>
      </c>
      <c r="L15" s="15">
        <f>SUM(L13:L14)</f>
        <v>7.1811093973</v>
      </c>
      <c r="M15" s="15">
        <f>SUM(M13:M14)</f>
        <v>6.7206175683</v>
      </c>
      <c r="N15" s="4"/>
      <c r="O15" s="4"/>
      <c r="P15" s="80" t="s">
        <v>150</v>
      </c>
      <c r="Q15" s="80" t="s">
        <v>147</v>
      </c>
      <c r="R15" s="80">
        <v>5.2557609283</v>
      </c>
      <c r="S15" s="80">
        <v>5.4063278007</v>
      </c>
      <c r="T15" s="5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</row>
    <row r="16" spans="1:72" ht="12" customHeight="1">
      <c r="A16" s="13" t="s">
        <v>116</v>
      </c>
      <c r="B16" s="14">
        <v>5.5</v>
      </c>
      <c r="C16" s="15">
        <f>SUM(C11,C15)</f>
        <v>4.4072982485</v>
      </c>
      <c r="D16" s="15">
        <f>SUM(D11,D15)</f>
        <v>5.2091712104</v>
      </c>
      <c r="E16" s="14">
        <v>7.9</v>
      </c>
      <c r="F16" s="15">
        <f>SUM(F11,F15)</f>
        <v>8.3820193689</v>
      </c>
      <c r="G16" s="15">
        <f>SUM(G11,G15)</f>
        <v>6.3334881502</v>
      </c>
      <c r="H16" s="14">
        <v>8.9</v>
      </c>
      <c r="I16" s="15">
        <f>SUM(I11,I15)</f>
        <v>8.692567449599998</v>
      </c>
      <c r="J16" s="15">
        <f>SUM(J11,J15)</f>
        <v>8.5729251659</v>
      </c>
      <c r="K16" s="14">
        <v>10.1</v>
      </c>
      <c r="L16" s="15">
        <f>SUM(L11,L15)</f>
        <v>9.267801438500001</v>
      </c>
      <c r="M16" s="15">
        <f>SUM(M11,M15)</f>
        <v>8.8869940938</v>
      </c>
      <c r="N16" s="4"/>
      <c r="O16" s="4"/>
      <c r="P16" s="80" t="s">
        <v>150</v>
      </c>
      <c r="Q16" s="80" t="s">
        <v>148</v>
      </c>
      <c r="R16" s="80">
        <v>1.0741409331</v>
      </c>
      <c r="S16" s="80">
        <v>1.2671831079</v>
      </c>
      <c r="T16" s="5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</row>
    <row r="17" spans="1:72" ht="12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5"/>
      <c r="O17" s="5"/>
      <c r="P17" s="80" t="s">
        <v>151</v>
      </c>
      <c r="Q17" s="80" t="s">
        <v>144</v>
      </c>
      <c r="R17" s="80">
        <v>0.5037071519</v>
      </c>
      <c r="S17" s="80">
        <v>0.5680483902</v>
      </c>
      <c r="T17" s="5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</row>
    <row r="18" spans="1:72" ht="12" customHeight="1">
      <c r="A18" s="83" t="s">
        <v>0</v>
      </c>
      <c r="B18" s="83" t="s">
        <v>9</v>
      </c>
      <c r="C18" s="83"/>
      <c r="D18" s="83"/>
      <c r="E18" s="83" t="s">
        <v>10</v>
      </c>
      <c r="F18" s="83"/>
      <c r="G18" s="83"/>
      <c r="H18" s="83" t="s">
        <v>11</v>
      </c>
      <c r="I18" s="83"/>
      <c r="J18" s="83"/>
      <c r="K18" s="83" t="s">
        <v>12</v>
      </c>
      <c r="L18" s="83"/>
      <c r="M18" s="83"/>
      <c r="N18" s="74"/>
      <c r="O18" s="75"/>
      <c r="P18" s="80" t="s">
        <v>151</v>
      </c>
      <c r="Q18" s="80" t="s">
        <v>145</v>
      </c>
      <c r="R18" s="80">
        <v>0.2057346772</v>
      </c>
      <c r="S18" s="80">
        <v>0.1862182844</v>
      </c>
      <c r="T18" s="5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</row>
    <row r="19" spans="1:72" ht="12" customHeight="1">
      <c r="A19" s="84"/>
      <c r="B19" s="6">
        <v>1987</v>
      </c>
      <c r="C19" s="6" t="s">
        <v>232</v>
      </c>
      <c r="D19" s="6" t="s">
        <v>234</v>
      </c>
      <c r="E19" s="6">
        <v>1987</v>
      </c>
      <c r="F19" s="6" t="s">
        <v>232</v>
      </c>
      <c r="G19" s="6" t="s">
        <v>234</v>
      </c>
      <c r="H19" s="6">
        <v>1987</v>
      </c>
      <c r="I19" s="6" t="s">
        <v>232</v>
      </c>
      <c r="J19" s="6" t="s">
        <v>234</v>
      </c>
      <c r="K19" s="6">
        <v>1987</v>
      </c>
      <c r="L19" s="6" t="s">
        <v>232</v>
      </c>
      <c r="M19" s="6" t="s">
        <v>234</v>
      </c>
      <c r="N19" s="21"/>
      <c r="O19" s="21"/>
      <c r="P19" s="80" t="s">
        <v>151</v>
      </c>
      <c r="Q19" s="80" t="s">
        <v>146</v>
      </c>
      <c r="R19" s="80">
        <v>1.3772502121</v>
      </c>
      <c r="S19" s="80">
        <v>1.4121098509</v>
      </c>
      <c r="T19" s="5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</row>
    <row r="20" spans="1:72" ht="12" customHeight="1">
      <c r="A20" s="7" t="s">
        <v>3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58"/>
      <c r="M20" s="58"/>
      <c r="N20" s="22"/>
      <c r="O20" s="22"/>
      <c r="P20" s="80" t="s">
        <v>151</v>
      </c>
      <c r="Q20" s="80" t="s">
        <v>147</v>
      </c>
      <c r="R20" s="80">
        <v>5.5658799391</v>
      </c>
      <c r="S20" s="80">
        <v>5.3582013534</v>
      </c>
      <c r="T20" s="5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</row>
    <row r="21" spans="1:72" ht="12" customHeight="1">
      <c r="A21" s="10" t="s">
        <v>4</v>
      </c>
      <c r="B21" s="11">
        <v>0.6</v>
      </c>
      <c r="C21" s="12">
        <f>VLOOKUP(N21,$Q$22:$S$26,2,FALSE)</f>
        <v>0.6890704851</v>
      </c>
      <c r="D21" s="12">
        <f>VLOOKUP(N21,$Q$22:$S$26,3,FALSE)</f>
        <v>0.6439461836</v>
      </c>
      <c r="E21" s="11">
        <v>0.8</v>
      </c>
      <c r="F21" s="12">
        <f>VLOOKUP(N21,$Q$27:$S$31,2,FALSE)</f>
        <v>0.7514017646</v>
      </c>
      <c r="G21" s="12">
        <f>VLOOKUP(N21,$Q$27:$S$31,3,FALSE)</f>
        <v>0.7471693803</v>
      </c>
      <c r="H21" s="11" t="s">
        <v>13</v>
      </c>
      <c r="I21" s="12">
        <f>F21</f>
        <v>0.7514017646</v>
      </c>
      <c r="J21" s="12">
        <f>G21</f>
        <v>0.7471693803</v>
      </c>
      <c r="K21" s="11">
        <v>1.1</v>
      </c>
      <c r="L21" s="12">
        <f>VLOOKUP(N21,$Q$32:$S$36,2,FALSE)</f>
        <v>0.9670190945</v>
      </c>
      <c r="M21" s="12">
        <f>VLOOKUP(N21,$Q$32:$S$36,3,FALSE)</f>
        <v>0.8221138798</v>
      </c>
      <c r="N21" t="s">
        <v>144</v>
      </c>
      <c r="O21" s="23"/>
      <c r="P21" s="80" t="s">
        <v>151</v>
      </c>
      <c r="Q21" s="80" t="s">
        <v>148</v>
      </c>
      <c r="R21" s="80">
        <v>1.6152294582</v>
      </c>
      <c r="S21" s="80">
        <v>1.3624162149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</row>
    <row r="22" spans="1:72" ht="12" customHeight="1">
      <c r="A22" s="13" t="s">
        <v>5</v>
      </c>
      <c r="B22" s="14">
        <v>0.2</v>
      </c>
      <c r="C22" s="12">
        <f>VLOOKUP(N22,$Q$22:$S$26,2,FALSE)</f>
        <v>0.1672800144</v>
      </c>
      <c r="D22" s="12">
        <f>VLOOKUP(N22,$Q$22:$S$26,3,FALSE)</f>
        <v>0.1741012098</v>
      </c>
      <c r="E22" s="14">
        <v>0.2</v>
      </c>
      <c r="F22" s="12">
        <f>VLOOKUP(N22,$Q$27:$S$31,2,FALSE)</f>
        <v>0.2920968666</v>
      </c>
      <c r="G22" s="12">
        <f>VLOOKUP(N22,$Q$27:$S$31,3,FALSE)</f>
        <v>0.2110540666</v>
      </c>
      <c r="H22" s="14">
        <v>0.4</v>
      </c>
      <c r="I22" s="12">
        <f aca="true" t="shared" si="0" ref="I22:I29">F22</f>
        <v>0.2920968666</v>
      </c>
      <c r="J22" s="12">
        <f aca="true" t="shared" si="1" ref="J22:J29">G22</f>
        <v>0.2110540666</v>
      </c>
      <c r="K22" s="14">
        <v>0.4</v>
      </c>
      <c r="L22" s="12">
        <f>VLOOKUP(N22,$Q$32:$S$36,2,FALSE)</f>
        <v>0.243473423</v>
      </c>
      <c r="M22" s="12">
        <f>VLOOKUP(N22,$Q$32:$S$36,3,FALSE)</f>
        <v>0.2996619251</v>
      </c>
      <c r="N22" t="s">
        <v>145</v>
      </c>
      <c r="O22" s="23"/>
      <c r="P22" s="80" t="s">
        <v>152</v>
      </c>
      <c r="Q22" s="80" t="s">
        <v>144</v>
      </c>
      <c r="R22" s="80">
        <v>0.6890704851</v>
      </c>
      <c r="S22" s="80">
        <v>0.6439461836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</row>
    <row r="23" spans="1:72" ht="12" customHeight="1">
      <c r="A23" s="13" t="s">
        <v>104</v>
      </c>
      <c r="B23" s="18">
        <v>1.1</v>
      </c>
      <c r="C23" s="12">
        <f>VLOOKUP(N23,$Q$22:$S$26,2,FALSE)</f>
        <v>1.465991654</v>
      </c>
      <c r="D23" s="12">
        <f>VLOOKUP(N23,$Q$22:$S$26,3,FALSE)</f>
        <v>1.4316506553</v>
      </c>
      <c r="E23" s="18">
        <v>1.2</v>
      </c>
      <c r="F23" s="12">
        <f>VLOOKUP(N23,$Q$27:$S$31,2,FALSE)</f>
        <v>1.7727735432</v>
      </c>
      <c r="G23" s="12">
        <f>VLOOKUP(N23,$Q$27:$S$31,3,FALSE)</f>
        <v>1.7552540935</v>
      </c>
      <c r="H23" s="18">
        <v>1.4</v>
      </c>
      <c r="I23" s="12">
        <f>F23</f>
        <v>1.7727735432</v>
      </c>
      <c r="J23" s="12">
        <f>G23</f>
        <v>1.7552540935</v>
      </c>
      <c r="K23" s="18">
        <v>1.7</v>
      </c>
      <c r="L23" s="12">
        <f>VLOOKUP(N23,$Q$32:$S$36,2,FALSE)</f>
        <v>2.2521694667</v>
      </c>
      <c r="M23" s="12">
        <f>VLOOKUP(N23,$Q$32:$S$36,3,FALSE)</f>
        <v>1.8391722344</v>
      </c>
      <c r="N23" t="s">
        <v>146</v>
      </c>
      <c r="O23" s="23"/>
      <c r="P23" s="80" t="s">
        <v>152</v>
      </c>
      <c r="Q23" s="80" t="s">
        <v>145</v>
      </c>
      <c r="R23" s="80">
        <v>0.1672800144</v>
      </c>
      <c r="S23" s="80">
        <v>0.1741012098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</row>
    <row r="24" spans="1:72" ht="12" customHeight="1">
      <c r="A24" s="16" t="s">
        <v>115</v>
      </c>
      <c r="B24" s="17">
        <v>1.9</v>
      </c>
      <c r="C24" s="18">
        <f>SUM(C21:C23)</f>
        <v>2.3223421535</v>
      </c>
      <c r="D24" s="18">
        <f>SUM(D21:D23)</f>
        <v>2.2496980487</v>
      </c>
      <c r="E24" s="17">
        <v>2.2</v>
      </c>
      <c r="F24" s="18">
        <f>SUM(F21:F23)</f>
        <v>2.8162721744</v>
      </c>
      <c r="G24" s="18">
        <f>SUM(G21:G23)</f>
        <v>2.7134775404</v>
      </c>
      <c r="H24" s="17">
        <v>2.8</v>
      </c>
      <c r="I24" s="12">
        <f t="shared" si="0"/>
        <v>2.8162721744</v>
      </c>
      <c r="J24" s="12">
        <f t="shared" si="1"/>
        <v>2.7134775404</v>
      </c>
      <c r="K24" s="17">
        <v>3.2</v>
      </c>
      <c r="L24" s="15">
        <f>SUM(L21:L23)</f>
        <v>3.4626619842</v>
      </c>
      <c r="M24" s="15">
        <f>SUM(M21:M23)</f>
        <v>2.9609480393</v>
      </c>
      <c r="N24" s="4"/>
      <c r="O24" s="24"/>
      <c r="P24" s="80" t="s">
        <v>152</v>
      </c>
      <c r="Q24" s="80" t="s">
        <v>146</v>
      </c>
      <c r="R24" s="80">
        <v>1.465991654</v>
      </c>
      <c r="S24" s="80">
        <v>1.4316506553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</row>
    <row r="25" spans="1:20" ht="12" customHeight="1">
      <c r="A25" s="7" t="s">
        <v>99</v>
      </c>
      <c r="B25" s="8"/>
      <c r="C25" s="19"/>
      <c r="D25" s="19"/>
      <c r="E25" s="8"/>
      <c r="F25" s="19"/>
      <c r="G25" s="19"/>
      <c r="H25" s="8"/>
      <c r="I25" s="19"/>
      <c r="J25" s="19"/>
      <c r="K25" s="8"/>
      <c r="L25" s="57"/>
      <c r="M25" s="57"/>
      <c r="N25" s="4"/>
      <c r="O25" s="23"/>
      <c r="P25" s="80" t="s">
        <v>152</v>
      </c>
      <c r="Q25" s="80" t="s">
        <v>147</v>
      </c>
      <c r="R25" s="80">
        <v>7.0369991909</v>
      </c>
      <c r="S25" s="80">
        <v>6.5626513059</v>
      </c>
      <c r="T25" s="1"/>
    </row>
    <row r="26" spans="1:20" ht="12" customHeight="1">
      <c r="A26" s="10" t="s">
        <v>24</v>
      </c>
      <c r="B26" s="11">
        <v>6.6</v>
      </c>
      <c r="C26" s="12">
        <f>VLOOKUP(N26,$Q$22:$S$26,2,FALSE)</f>
        <v>7.0369991909</v>
      </c>
      <c r="D26" s="12">
        <f>VLOOKUP(N26,$Q$22:$S$26,3,FALSE)</f>
        <v>6.5626513059</v>
      </c>
      <c r="E26" s="11">
        <v>7.9</v>
      </c>
      <c r="F26" s="12">
        <f>VLOOKUP(N26,$Q$27:$S$31,2,FALSE)</f>
        <v>7.1931891802</v>
      </c>
      <c r="G26" s="12">
        <f>VLOOKUP(N26,$Q$27:$S$31,3,FALSE)</f>
        <v>7.1514800823</v>
      </c>
      <c r="H26" s="11">
        <v>8.7</v>
      </c>
      <c r="I26" s="12">
        <f t="shared" si="0"/>
        <v>7.1931891802</v>
      </c>
      <c r="J26" s="12">
        <f t="shared" si="1"/>
        <v>7.1514800823</v>
      </c>
      <c r="K26" s="11">
        <v>9.5</v>
      </c>
      <c r="L26" s="12">
        <f>VLOOKUP(N26,$Q$32:$S$36,2,FALSE)</f>
        <v>7.8588036555</v>
      </c>
      <c r="M26" s="12">
        <f>VLOOKUP(N26,$Q$32:$S$36,3,FALSE)</f>
        <v>8.0989073048</v>
      </c>
      <c r="N26" t="s">
        <v>147</v>
      </c>
      <c r="O26" s="23"/>
      <c r="P26" s="80" t="s">
        <v>152</v>
      </c>
      <c r="Q26" s="80" t="s">
        <v>148</v>
      </c>
      <c r="R26" s="80">
        <v>2.0840774571</v>
      </c>
      <c r="S26" s="80">
        <v>1.6682898881</v>
      </c>
      <c r="T26" s="1"/>
    </row>
    <row r="27" spans="1:20" ht="12" customHeight="1">
      <c r="A27" s="13" t="s">
        <v>8</v>
      </c>
      <c r="B27" s="14">
        <v>1.7</v>
      </c>
      <c r="C27" s="12">
        <f>VLOOKUP(N27,$Q$22:$S$26,2,FALSE)</f>
        <v>2.0840774571</v>
      </c>
      <c r="D27" s="12">
        <f>VLOOKUP(N27,$Q$22:$S$26,3,FALSE)</f>
        <v>1.6682898881</v>
      </c>
      <c r="E27" s="14">
        <v>1.9</v>
      </c>
      <c r="F27" s="12">
        <f>VLOOKUP(N27,$Q$27:$S$31,2,FALSE)</f>
        <v>1.5027186364</v>
      </c>
      <c r="G27" s="12">
        <f>VLOOKUP(N27,$Q$27:$S$31,3,FALSE)</f>
        <v>1.5506575154</v>
      </c>
      <c r="H27" s="14">
        <v>2.3</v>
      </c>
      <c r="I27" s="12">
        <f t="shared" si="0"/>
        <v>1.5027186364</v>
      </c>
      <c r="J27" s="12">
        <f t="shared" si="1"/>
        <v>1.5506575154</v>
      </c>
      <c r="K27" s="14">
        <v>2.5</v>
      </c>
      <c r="L27" s="12">
        <f>VLOOKUP(N27,$Q$32:$S$36,2,FALSE)</f>
        <v>1.8044970559</v>
      </c>
      <c r="M27" s="12">
        <f>VLOOKUP(N27,$Q$32:$S$36,3,FALSE)</f>
        <v>1.6090902175</v>
      </c>
      <c r="N27" t="s">
        <v>148</v>
      </c>
      <c r="O27" s="23"/>
      <c r="P27" s="80" t="s">
        <v>153</v>
      </c>
      <c r="Q27" s="80" t="s">
        <v>144</v>
      </c>
      <c r="R27" s="80">
        <v>0.7514017646</v>
      </c>
      <c r="S27" s="80">
        <v>0.7471693803</v>
      </c>
      <c r="T27" s="1"/>
    </row>
    <row r="28" spans="1:20" ht="12" customHeight="1">
      <c r="A28" s="13" t="s">
        <v>100</v>
      </c>
      <c r="B28" s="14">
        <v>8.3</v>
      </c>
      <c r="C28" s="15">
        <f>SUM(C26:C27)</f>
        <v>9.121076647999999</v>
      </c>
      <c r="D28" s="15">
        <f>SUM(D26:D27)</f>
        <v>8.230941194</v>
      </c>
      <c r="E28" s="14">
        <v>9.8</v>
      </c>
      <c r="F28" s="15">
        <f>SUM(F26:F27)</f>
        <v>8.6959078166</v>
      </c>
      <c r="G28" s="15">
        <f>SUM(G26:G27)</f>
        <v>8.7021375977</v>
      </c>
      <c r="H28" s="14" t="s">
        <v>14</v>
      </c>
      <c r="I28" s="12">
        <f t="shared" si="0"/>
        <v>8.6959078166</v>
      </c>
      <c r="J28" s="12">
        <f t="shared" si="1"/>
        <v>8.7021375977</v>
      </c>
      <c r="K28" s="14" t="s">
        <v>15</v>
      </c>
      <c r="L28" s="15">
        <f>SUM(L26:L27)</f>
        <v>9.6633007114</v>
      </c>
      <c r="M28" s="15">
        <f>SUM(M26:M27)</f>
        <v>9.707997522300001</v>
      </c>
      <c r="N28" s="23"/>
      <c r="O28" s="23"/>
      <c r="P28" s="80" t="s">
        <v>153</v>
      </c>
      <c r="Q28" s="80" t="s">
        <v>145</v>
      </c>
      <c r="R28" s="80">
        <v>0.2920968666</v>
      </c>
      <c r="S28" s="80">
        <v>0.2110540666</v>
      </c>
      <c r="T28" s="1"/>
    </row>
    <row r="29" spans="1:20" ht="12" customHeight="1">
      <c r="A29" s="13" t="s">
        <v>116</v>
      </c>
      <c r="B29" s="14">
        <v>10.2</v>
      </c>
      <c r="C29" s="15">
        <f>SUM(C24,C28)</f>
        <v>11.443418801499998</v>
      </c>
      <c r="D29" s="15">
        <f>SUM(D24,D28)</f>
        <v>10.4806392427</v>
      </c>
      <c r="E29" s="14" t="s">
        <v>15</v>
      </c>
      <c r="F29" s="15">
        <f>SUM(F24,F28)</f>
        <v>11.512179991</v>
      </c>
      <c r="G29" s="15">
        <f>SUM(G24,G28)</f>
        <v>11.4156151381</v>
      </c>
      <c r="H29" s="14">
        <v>13.8</v>
      </c>
      <c r="I29" s="12">
        <f t="shared" si="0"/>
        <v>11.512179991</v>
      </c>
      <c r="J29" s="12">
        <f t="shared" si="1"/>
        <v>11.4156151381</v>
      </c>
      <c r="K29" s="14">
        <v>15.2</v>
      </c>
      <c r="L29" s="15">
        <f>SUM(L24,L28)</f>
        <v>13.1259626956</v>
      </c>
      <c r="M29" s="15">
        <f>SUM(M24,M28)</f>
        <v>12.668945561600001</v>
      </c>
      <c r="N29" s="24"/>
      <c r="O29" s="24"/>
      <c r="P29" s="80" t="s">
        <v>153</v>
      </c>
      <c r="Q29" s="80" t="s">
        <v>146</v>
      </c>
      <c r="R29" s="80">
        <v>1.7727735432</v>
      </c>
      <c r="S29" s="80">
        <v>1.7552540935</v>
      </c>
      <c r="T29" s="1"/>
    </row>
    <row r="30" spans="1:20" ht="12" customHeight="1">
      <c r="A30" s="1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80" t="s">
        <v>153</v>
      </c>
      <c r="Q30" s="80" t="s">
        <v>147</v>
      </c>
      <c r="R30" s="80">
        <v>7.1931891802</v>
      </c>
      <c r="S30" s="80">
        <v>7.1514800823</v>
      </c>
      <c r="T30" s="1"/>
    </row>
    <row r="31" spans="1:20" ht="12" customHeight="1">
      <c r="A31" s="83" t="s">
        <v>0</v>
      </c>
      <c r="B31" s="83" t="s">
        <v>16</v>
      </c>
      <c r="C31" s="83"/>
      <c r="D31" s="83"/>
      <c r="E31" s="83" t="s">
        <v>17</v>
      </c>
      <c r="F31" s="83"/>
      <c r="G31" s="83"/>
      <c r="H31" s="83" t="s">
        <v>18</v>
      </c>
      <c r="I31" s="83"/>
      <c r="J31" s="83"/>
      <c r="K31" s="83" t="s">
        <v>19</v>
      </c>
      <c r="L31" s="83"/>
      <c r="M31" s="83"/>
      <c r="N31" s="24"/>
      <c r="O31" s="24"/>
      <c r="P31" s="80" t="s">
        <v>153</v>
      </c>
      <c r="Q31" s="80" t="s">
        <v>148</v>
      </c>
      <c r="R31" s="80">
        <v>1.5027186364</v>
      </c>
      <c r="S31" s="80">
        <v>1.5506575154</v>
      </c>
      <c r="T31" s="1"/>
    </row>
    <row r="32" spans="1:20" ht="12" customHeight="1">
      <c r="A32" s="84"/>
      <c r="B32" s="6">
        <v>1987</v>
      </c>
      <c r="C32" s="6" t="s">
        <v>232</v>
      </c>
      <c r="D32" s="6" t="s">
        <v>234</v>
      </c>
      <c r="E32" s="6">
        <v>1987</v>
      </c>
      <c r="F32" s="6" t="s">
        <v>232</v>
      </c>
      <c r="G32" s="6" t="s">
        <v>234</v>
      </c>
      <c r="H32" s="6">
        <v>1987</v>
      </c>
      <c r="I32" s="6" t="s">
        <v>232</v>
      </c>
      <c r="J32" s="6" t="s">
        <v>234</v>
      </c>
      <c r="K32" s="6">
        <v>1987</v>
      </c>
      <c r="L32" s="6" t="s">
        <v>232</v>
      </c>
      <c r="M32" s="6" t="s">
        <v>234</v>
      </c>
      <c r="N32" s="24"/>
      <c r="O32" s="24"/>
      <c r="P32" s="80" t="s">
        <v>154</v>
      </c>
      <c r="Q32" s="80" t="s">
        <v>144</v>
      </c>
      <c r="R32" s="80">
        <v>0.9670190945</v>
      </c>
      <c r="S32" s="80">
        <v>0.8221138798</v>
      </c>
      <c r="T32" s="1"/>
    </row>
    <row r="33" spans="1:20" ht="12" customHeight="1">
      <c r="A33" s="7" t="s">
        <v>3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9"/>
      <c r="M33" s="9"/>
      <c r="N33" s="24"/>
      <c r="O33" s="24"/>
      <c r="P33" s="80" t="s">
        <v>154</v>
      </c>
      <c r="Q33" s="80" t="s">
        <v>145</v>
      </c>
      <c r="R33" s="80">
        <v>0.243473423</v>
      </c>
      <c r="S33" s="80">
        <v>0.2996619251</v>
      </c>
      <c r="T33" s="1"/>
    </row>
    <row r="34" spans="1:20" ht="12" customHeight="1">
      <c r="A34" s="10" t="s">
        <v>4</v>
      </c>
      <c r="B34" s="11">
        <v>1.5</v>
      </c>
      <c r="C34" s="12">
        <f>VLOOKUP(N34,$Q$37:$S$41,2,FALSE)</f>
        <v>1.0123610434</v>
      </c>
      <c r="D34" s="12">
        <f>VLOOKUP(N34,$Q$37:$S$41,3,FALSE)</f>
        <v>1.1657191809</v>
      </c>
      <c r="E34" s="11">
        <v>2.1</v>
      </c>
      <c r="F34" s="12">
        <f>VLOOKUP(N34,$Q$42:$S$46,2,FALSE)</f>
        <v>1.1672599468</v>
      </c>
      <c r="G34" s="12">
        <f>VLOOKUP(N34,$Q$42:$S$46,3,FALSE)</f>
        <v>1.1110959064</v>
      </c>
      <c r="H34" s="11">
        <v>2.4</v>
      </c>
      <c r="I34" s="12">
        <f>VLOOKUP(N34,$Q$47:$S$51,2,FALSE)</f>
        <v>1.3318419175</v>
      </c>
      <c r="J34" s="12">
        <f>VLOOKUP(N34,$Q$47:$S$51,3,FALSE)</f>
        <v>1.3819729197</v>
      </c>
      <c r="K34" s="11">
        <v>2.4</v>
      </c>
      <c r="L34" s="12">
        <f>VLOOKUP(N34,$Q$52:$S$56,2,FALSE)</f>
        <v>1.674285803</v>
      </c>
      <c r="M34" s="12">
        <f>VLOOKUP(N34,$Q$52:$S$56,3,FALSE)</f>
        <v>1.5313238911</v>
      </c>
      <c r="N34" t="s">
        <v>144</v>
      </c>
      <c r="O34" s="24"/>
      <c r="P34" s="80" t="s">
        <v>154</v>
      </c>
      <c r="Q34" s="80" t="s">
        <v>146</v>
      </c>
      <c r="R34" s="80">
        <v>2.2521694667</v>
      </c>
      <c r="S34" s="80">
        <v>1.8391722344</v>
      </c>
      <c r="T34" s="1"/>
    </row>
    <row r="35" spans="1:20" ht="12" customHeight="1">
      <c r="A35" s="13" t="s">
        <v>5</v>
      </c>
      <c r="B35" s="14">
        <v>0.4</v>
      </c>
      <c r="C35" s="12">
        <f>VLOOKUP(N35,$Q$37:$S$41,2,FALSE)</f>
        <v>0.3252498134</v>
      </c>
      <c r="D35" s="12">
        <f>VLOOKUP(N35,$Q$37:$S$41,3,FALSE)</f>
        <v>0.3011887262</v>
      </c>
      <c r="E35" s="14">
        <v>0.4</v>
      </c>
      <c r="F35" s="12">
        <f>VLOOKUP(N35,$Q$42:$S$46,2,FALSE)</f>
        <v>0.3319379789</v>
      </c>
      <c r="G35" s="12">
        <f>VLOOKUP(N35,$Q$42:$S$46,3,FALSE)</f>
        <v>0.2805180176</v>
      </c>
      <c r="H35" s="14">
        <v>0.6</v>
      </c>
      <c r="I35" s="12">
        <f>VLOOKUP(N35,$Q$47:$S$51,2,FALSE)</f>
        <v>0.4013038485</v>
      </c>
      <c r="J35" s="12">
        <f>VLOOKUP(N35,$Q$47:$S$51,3,FALSE)</f>
        <v>0.3783503417</v>
      </c>
      <c r="K35" s="14">
        <v>0.7</v>
      </c>
      <c r="L35" s="12">
        <f>VLOOKUP(N35,$Q$52:$S$56,2,FALSE)</f>
        <v>0.4616389753</v>
      </c>
      <c r="M35" s="12">
        <f>VLOOKUP(N35,$Q$52:$S$56,3,FALSE)</f>
        <v>0.4532142456</v>
      </c>
      <c r="N35" t="s">
        <v>145</v>
      </c>
      <c r="O35" s="24"/>
      <c r="P35" s="80" t="s">
        <v>154</v>
      </c>
      <c r="Q35" s="80" t="s">
        <v>147</v>
      </c>
      <c r="R35" s="80">
        <v>7.8588036555</v>
      </c>
      <c r="S35" s="80">
        <v>8.0989073048</v>
      </c>
      <c r="T35" s="1"/>
    </row>
    <row r="36" spans="1:20" ht="12" customHeight="1">
      <c r="A36" s="13" t="s">
        <v>104</v>
      </c>
      <c r="B36" s="18">
        <v>1.9</v>
      </c>
      <c r="C36" s="12">
        <f>VLOOKUP(N36,$Q$37:$S$41,2,FALSE)</f>
        <v>2.3275757825</v>
      </c>
      <c r="D36" s="12">
        <f>VLOOKUP(N36,$Q$37:$S$41,3,FALSE)</f>
        <v>2.2645863421</v>
      </c>
      <c r="E36" s="18">
        <v>2</v>
      </c>
      <c r="F36" s="12">
        <f>VLOOKUP(N36,$Q$42:$S$46,2,FALSE)</f>
        <v>2.6717869206</v>
      </c>
      <c r="G36" s="12">
        <f>VLOOKUP(N36,$Q$42:$S$46,3,FALSE)</f>
        <v>2.3591736736</v>
      </c>
      <c r="H36" s="18">
        <v>2.3</v>
      </c>
      <c r="I36" s="12">
        <f>VLOOKUP(N36,$Q$47:$S$51,2,FALSE)</f>
        <v>2.7625437871</v>
      </c>
      <c r="J36" s="12">
        <f>VLOOKUP(N36,$Q$47:$S$51,3,FALSE)</f>
        <v>2.7726062418</v>
      </c>
      <c r="K36" s="18">
        <v>2.6</v>
      </c>
      <c r="L36" s="12">
        <f>VLOOKUP(N36,$Q$52:$S$56,2,FALSE)</f>
        <v>3.4009096703</v>
      </c>
      <c r="M36" s="12">
        <f>VLOOKUP(N36,$Q$52:$S$56,3,FALSE)</f>
        <v>2.9242313696</v>
      </c>
      <c r="N36" t="s">
        <v>146</v>
      </c>
      <c r="O36" s="24"/>
      <c r="P36" s="80" t="s">
        <v>154</v>
      </c>
      <c r="Q36" s="80" t="s">
        <v>148</v>
      </c>
      <c r="R36" s="80">
        <v>1.8044970559</v>
      </c>
      <c r="S36" s="80">
        <v>1.6090902175</v>
      </c>
      <c r="T36" s="1"/>
    </row>
    <row r="37" spans="1:20" ht="12" customHeight="1">
      <c r="A37" s="16" t="s">
        <v>115</v>
      </c>
      <c r="B37" s="17">
        <v>3.8</v>
      </c>
      <c r="C37" s="18">
        <f>SUM(C34:C36)</f>
        <v>3.6651866393</v>
      </c>
      <c r="D37" s="18">
        <f>SUM(D34:D36)</f>
        <v>3.7314942492</v>
      </c>
      <c r="E37" s="17">
        <v>4.5</v>
      </c>
      <c r="F37" s="18">
        <f>SUM(F34:F36)</f>
        <v>4.1709848463</v>
      </c>
      <c r="G37" s="18">
        <f>SUM(G34:G36)</f>
        <v>3.7507875976</v>
      </c>
      <c r="H37" s="17">
        <v>5.3</v>
      </c>
      <c r="I37" s="18">
        <f>SUM(I34:I36)</f>
        <v>4.4956895531</v>
      </c>
      <c r="J37" s="18">
        <f>SUM(J34:J36)</f>
        <v>4.5329295032</v>
      </c>
      <c r="K37" s="17">
        <v>5.7</v>
      </c>
      <c r="L37" s="15">
        <f>SUM(L34:L36)</f>
        <v>5.5368344486000005</v>
      </c>
      <c r="M37" s="15">
        <f>SUM(M34:M36)</f>
        <v>4.9087695063000005</v>
      </c>
      <c r="N37" s="4"/>
      <c r="O37" s="24"/>
      <c r="P37" s="80" t="s">
        <v>155</v>
      </c>
      <c r="Q37" s="80" t="s">
        <v>144</v>
      </c>
      <c r="R37" s="80">
        <v>1.0123610434</v>
      </c>
      <c r="S37" s="80">
        <v>1.1657191809</v>
      </c>
      <c r="T37" s="1"/>
    </row>
    <row r="38" spans="1:20" ht="12" customHeight="1">
      <c r="A38" s="7" t="s">
        <v>6</v>
      </c>
      <c r="B38" s="8"/>
      <c r="C38" s="19"/>
      <c r="D38" s="19"/>
      <c r="E38" s="8"/>
      <c r="F38" s="19"/>
      <c r="G38" s="19"/>
      <c r="H38" s="8"/>
      <c r="I38" s="19"/>
      <c r="J38" s="19"/>
      <c r="K38" s="8"/>
      <c r="L38" s="57"/>
      <c r="M38" s="57"/>
      <c r="N38" s="4"/>
      <c r="O38" s="24"/>
      <c r="P38" s="80" t="s">
        <v>155</v>
      </c>
      <c r="Q38" s="80" t="s">
        <v>145</v>
      </c>
      <c r="R38" s="80">
        <v>0.3252498134</v>
      </c>
      <c r="S38" s="80">
        <v>0.3011887262</v>
      </c>
      <c r="T38" s="1"/>
    </row>
    <row r="39" spans="1:20" ht="12" customHeight="1">
      <c r="A39" s="10" t="s">
        <v>24</v>
      </c>
      <c r="B39" s="11">
        <v>10.9</v>
      </c>
      <c r="C39" s="12">
        <f>VLOOKUP(N39,$Q$37:$S$41,2,FALSE)</f>
        <v>9.5056692859</v>
      </c>
      <c r="D39" s="12">
        <f>VLOOKUP(N39,$Q$37:$S$41,3,FALSE)</f>
        <v>9.7079633601</v>
      </c>
      <c r="E39" s="11">
        <v>14.8</v>
      </c>
      <c r="F39" s="12">
        <f>VLOOKUP(N39,$Q$42:$S$46,2,FALSE)</f>
        <v>10.305895453</v>
      </c>
      <c r="G39" s="12">
        <f>VLOOKUP(N39,$Q$42:$S$46,3,FALSE)</f>
        <v>10.944260097</v>
      </c>
      <c r="H39" s="11">
        <v>14.7</v>
      </c>
      <c r="I39" s="12">
        <f>VLOOKUP(N39,$Q$47:$S$51,2,FALSE)</f>
        <v>11.555121175</v>
      </c>
      <c r="J39" s="12">
        <f>VLOOKUP(N39,$Q$47:$S$51,3,FALSE)</f>
        <v>11.85758209</v>
      </c>
      <c r="K39" s="11">
        <v>15.3</v>
      </c>
      <c r="L39" s="12">
        <f>VLOOKUP(N39,$Q$52:$S$56,2,FALSE)</f>
        <v>13.761359675</v>
      </c>
      <c r="M39" s="12">
        <f>VLOOKUP(N39,$Q$52:$S$56,3,FALSE)</f>
        <v>14.425992602</v>
      </c>
      <c r="N39" t="s">
        <v>147</v>
      </c>
      <c r="O39" s="24"/>
      <c r="P39" s="80" t="s">
        <v>155</v>
      </c>
      <c r="Q39" s="80" t="s">
        <v>146</v>
      </c>
      <c r="R39" s="80">
        <v>2.3275757825</v>
      </c>
      <c r="S39" s="80">
        <v>2.2645863421</v>
      </c>
      <c r="T39" s="1"/>
    </row>
    <row r="40" spans="1:20" ht="12" customHeight="1">
      <c r="A40" s="13" t="s">
        <v>8</v>
      </c>
      <c r="B40" s="14">
        <v>2.7</v>
      </c>
      <c r="C40" s="12">
        <f>VLOOKUP(N40,$Q$37:$S$41,2,FALSE)</f>
        <v>2.049286224</v>
      </c>
      <c r="D40" s="12">
        <f>VLOOKUP(N40,$Q$37:$S$41,3,FALSE)</f>
        <v>1.917618067</v>
      </c>
      <c r="E40" s="14">
        <v>3.5</v>
      </c>
      <c r="F40" s="12">
        <f>VLOOKUP(N40,$Q$42:$S$46,2,FALSE)</f>
        <v>2.1661865516</v>
      </c>
      <c r="G40" s="12">
        <f>VLOOKUP(N40,$Q$42:$S$46,3,FALSE)</f>
        <v>2.216781557</v>
      </c>
      <c r="H40" s="14">
        <v>4.2</v>
      </c>
      <c r="I40" s="12">
        <f>VLOOKUP(N40,$Q$47:$S$51,2,FALSE)</f>
        <v>2.1326044119</v>
      </c>
      <c r="J40" s="12">
        <f>VLOOKUP(N40,$Q$47:$S$51,3,FALSE)</f>
        <v>2.2841772028</v>
      </c>
      <c r="K40" s="14">
        <v>4.8</v>
      </c>
      <c r="L40" s="12">
        <f>VLOOKUP(N40,$Q$52:$S$56,2,FALSE)</f>
        <v>2.844038621</v>
      </c>
      <c r="M40" s="12">
        <f>VLOOKUP(N40,$Q$52:$S$56,3,FALSE)</f>
        <v>2.9106026472</v>
      </c>
      <c r="N40" t="s">
        <v>148</v>
      </c>
      <c r="O40" s="24"/>
      <c r="P40" s="80" t="s">
        <v>155</v>
      </c>
      <c r="Q40" s="80" t="s">
        <v>147</v>
      </c>
      <c r="R40" s="80">
        <v>9.5056692859</v>
      </c>
      <c r="S40" s="80">
        <v>9.7079633601</v>
      </c>
      <c r="T40" s="1"/>
    </row>
    <row r="41" spans="1:20" ht="12" customHeight="1">
      <c r="A41" s="13" t="s">
        <v>100</v>
      </c>
      <c r="B41" s="14">
        <v>13.6</v>
      </c>
      <c r="C41" s="15">
        <f>SUM(C39:C40)</f>
        <v>11.5549555099</v>
      </c>
      <c r="D41" s="15">
        <f>SUM(D39:D40)</f>
        <v>11.6255814271</v>
      </c>
      <c r="E41" s="14">
        <v>18.3</v>
      </c>
      <c r="F41" s="15">
        <f>SUM(F39:F40)</f>
        <v>12.4720820046</v>
      </c>
      <c r="G41" s="15">
        <f>SUM(G39:G40)</f>
        <v>13.161041654000002</v>
      </c>
      <c r="H41" s="14">
        <v>18.9</v>
      </c>
      <c r="I41" s="15">
        <f>SUM(I39:I40)</f>
        <v>13.687725586900001</v>
      </c>
      <c r="J41" s="15">
        <f>SUM(J39:J40)</f>
        <v>14.1417592928</v>
      </c>
      <c r="K41" s="14">
        <v>20.1</v>
      </c>
      <c r="L41" s="15">
        <f>SUM(L39:L40)</f>
        <v>16.605398296</v>
      </c>
      <c r="M41" s="15">
        <f>SUM(M39:M40)</f>
        <v>17.336595249200002</v>
      </c>
      <c r="N41" s="24"/>
      <c r="O41" s="24"/>
      <c r="P41" s="80" t="s">
        <v>155</v>
      </c>
      <c r="Q41" s="80" t="s">
        <v>148</v>
      </c>
      <c r="R41" s="80">
        <v>2.049286224</v>
      </c>
      <c r="S41" s="80">
        <v>1.917618067</v>
      </c>
      <c r="T41" s="1"/>
    </row>
    <row r="42" spans="1:20" ht="12" customHeight="1">
      <c r="A42" s="13" t="s">
        <v>116</v>
      </c>
      <c r="B42" s="14">
        <v>17.4</v>
      </c>
      <c r="C42" s="15">
        <f>SUM(C37,C41)</f>
        <v>15.220142149199999</v>
      </c>
      <c r="D42" s="15">
        <f>SUM(D37,D41)</f>
        <v>15.3570756763</v>
      </c>
      <c r="E42" s="14">
        <v>22.8</v>
      </c>
      <c r="F42" s="15">
        <f>SUM(F37,F41)</f>
        <v>16.6430668509</v>
      </c>
      <c r="G42" s="15">
        <f>SUM(G37,G41)</f>
        <v>16.9118292516</v>
      </c>
      <c r="H42" s="14">
        <v>24.2</v>
      </c>
      <c r="I42" s="15">
        <f>SUM(I37,I41)</f>
        <v>18.18341514</v>
      </c>
      <c r="J42" s="15">
        <f>SUM(J37,J41)</f>
        <v>18.674688795999998</v>
      </c>
      <c r="K42" s="14">
        <v>25.8</v>
      </c>
      <c r="L42" s="15">
        <f>SUM(L37,L41)</f>
        <v>22.1422327446</v>
      </c>
      <c r="M42" s="15">
        <f>SUM(M37,M41)</f>
        <v>22.245364755500002</v>
      </c>
      <c r="N42" s="1"/>
      <c r="O42" s="1"/>
      <c r="P42" s="80" t="s">
        <v>156</v>
      </c>
      <c r="Q42" s="80" t="s">
        <v>144</v>
      </c>
      <c r="R42" s="80">
        <v>1.1672599468</v>
      </c>
      <c r="S42" s="80">
        <v>1.1110959064</v>
      </c>
      <c r="T42" s="1"/>
    </row>
    <row r="43" spans="1:20" ht="12" customHeight="1">
      <c r="A43" s="71" t="s">
        <v>113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80" t="s">
        <v>156</v>
      </c>
      <c r="Q43" s="80" t="s">
        <v>145</v>
      </c>
      <c r="R43" s="80">
        <v>0.3319379789</v>
      </c>
      <c r="S43" s="80">
        <v>0.2805180176</v>
      </c>
      <c r="T43" s="1"/>
    </row>
    <row r="44" spans="1:19" ht="12" customHeight="1">
      <c r="A44" s="71" t="s">
        <v>114</v>
      </c>
      <c r="P44" s="80" t="s">
        <v>156</v>
      </c>
      <c r="Q44" s="80" t="s">
        <v>146</v>
      </c>
      <c r="R44" s="80">
        <v>2.6717869206</v>
      </c>
      <c r="S44" s="80">
        <v>2.3591736736</v>
      </c>
    </row>
    <row r="45" spans="1:19" ht="12" customHeight="1">
      <c r="A45" s="59" t="s">
        <v>235</v>
      </c>
      <c r="P45" s="80" t="s">
        <v>156</v>
      </c>
      <c r="Q45" s="80" t="s">
        <v>147</v>
      </c>
      <c r="R45" s="80">
        <v>10.305895453</v>
      </c>
      <c r="S45" s="80">
        <v>10.944260097</v>
      </c>
    </row>
    <row r="46" spans="1:19" ht="12" customHeight="1">
      <c r="A46" s="72" t="s">
        <v>106</v>
      </c>
      <c r="P46" s="80" t="s">
        <v>156</v>
      </c>
      <c r="Q46" s="80" t="s">
        <v>148</v>
      </c>
      <c r="R46" s="80">
        <v>2.1661865516</v>
      </c>
      <c r="S46" s="80">
        <v>2.216781557</v>
      </c>
    </row>
    <row r="47" spans="16:19" ht="9.75" customHeight="1">
      <c r="P47" s="80" t="s">
        <v>157</v>
      </c>
      <c r="Q47" s="80" t="s">
        <v>144</v>
      </c>
      <c r="R47" s="80">
        <v>1.3318419175</v>
      </c>
      <c r="S47" s="80">
        <v>1.3819729197</v>
      </c>
    </row>
    <row r="48" spans="16:19" ht="9.75" customHeight="1">
      <c r="P48" s="80" t="s">
        <v>157</v>
      </c>
      <c r="Q48" s="80" t="s">
        <v>145</v>
      </c>
      <c r="R48" s="80">
        <v>0.4013038485</v>
      </c>
      <c r="S48" s="80">
        <v>0.3783503417</v>
      </c>
    </row>
    <row r="49" spans="16:19" ht="9.75" customHeight="1">
      <c r="P49" s="80" t="s">
        <v>157</v>
      </c>
      <c r="Q49" s="80" t="s">
        <v>146</v>
      </c>
      <c r="R49" s="80">
        <v>2.7625437871</v>
      </c>
      <c r="S49" s="80">
        <v>2.7726062418</v>
      </c>
    </row>
    <row r="50" spans="16:19" ht="9.75" customHeight="1">
      <c r="P50" s="80" t="s">
        <v>157</v>
      </c>
      <c r="Q50" s="80" t="s">
        <v>147</v>
      </c>
      <c r="R50" s="80">
        <v>11.555121175</v>
      </c>
      <c r="S50" s="80">
        <v>11.85758209</v>
      </c>
    </row>
    <row r="51" spans="16:19" ht="9.75" customHeight="1">
      <c r="P51" s="80" t="s">
        <v>157</v>
      </c>
      <c r="Q51" s="80" t="s">
        <v>148</v>
      </c>
      <c r="R51" s="80">
        <v>2.1326044119</v>
      </c>
      <c r="S51" s="80">
        <v>2.2841772028</v>
      </c>
    </row>
    <row r="52" spans="16:19" ht="9.75" customHeight="1">
      <c r="P52" s="80" t="s">
        <v>158</v>
      </c>
      <c r="Q52" s="80" t="s">
        <v>144</v>
      </c>
      <c r="R52" s="80">
        <v>1.674285803</v>
      </c>
      <c r="S52" s="80">
        <v>1.5313238911</v>
      </c>
    </row>
    <row r="53" spans="16:19" ht="9.75" customHeight="1">
      <c r="P53" s="80" t="s">
        <v>158</v>
      </c>
      <c r="Q53" s="80" t="s">
        <v>145</v>
      </c>
      <c r="R53" s="80">
        <v>0.4616389753</v>
      </c>
      <c r="S53" s="80">
        <v>0.4532142456</v>
      </c>
    </row>
    <row r="54" spans="16:19" ht="9.75" customHeight="1">
      <c r="P54" s="80" t="s">
        <v>158</v>
      </c>
      <c r="Q54" s="80" t="s">
        <v>146</v>
      </c>
      <c r="R54" s="80">
        <v>3.4009096703</v>
      </c>
      <c r="S54" s="80">
        <v>2.9242313696</v>
      </c>
    </row>
    <row r="55" spans="16:19" ht="9.75" customHeight="1">
      <c r="P55" s="80" t="s">
        <v>158</v>
      </c>
      <c r="Q55" s="80" t="s">
        <v>147</v>
      </c>
      <c r="R55" s="80">
        <v>13.761359675</v>
      </c>
      <c r="S55" s="80">
        <v>14.425992602</v>
      </c>
    </row>
    <row r="56" spans="16:19" ht="9.75" customHeight="1">
      <c r="P56" s="80" t="s">
        <v>158</v>
      </c>
      <c r="Q56" s="80" t="s">
        <v>148</v>
      </c>
      <c r="R56" s="80">
        <v>2.844038621</v>
      </c>
      <c r="S56" s="80">
        <v>2.9106026472</v>
      </c>
    </row>
    <row r="57" spans="16:19" ht="9.75" customHeight="1">
      <c r="P57" s="80" t="s">
        <v>159</v>
      </c>
      <c r="Q57" s="80" t="s">
        <v>144</v>
      </c>
      <c r="R57" s="80">
        <v>1.2141695753</v>
      </c>
      <c r="S57" s="80">
        <v>1.0343618356</v>
      </c>
    </row>
    <row r="58" spans="16:19" ht="9.75" customHeight="1">
      <c r="P58" s="80" t="s">
        <v>159</v>
      </c>
      <c r="Q58" s="80" t="s">
        <v>145</v>
      </c>
      <c r="R58" s="80">
        <v>0.3272507571</v>
      </c>
      <c r="S58" s="80">
        <v>0.2870279514</v>
      </c>
    </row>
    <row r="59" spans="16:19" ht="9.75" customHeight="1">
      <c r="P59" s="80" t="s">
        <v>159</v>
      </c>
      <c r="Q59" s="80" t="s">
        <v>146</v>
      </c>
      <c r="R59" s="80">
        <v>2.5492634266</v>
      </c>
      <c r="S59" s="80">
        <v>2.1866225191</v>
      </c>
    </row>
    <row r="60" spans="16:19" ht="9.75" customHeight="1">
      <c r="P60" s="80" t="s">
        <v>159</v>
      </c>
      <c r="Q60" s="80" t="s">
        <v>147</v>
      </c>
      <c r="R60" s="80">
        <v>10.407116147</v>
      </c>
      <c r="S60" s="80">
        <v>9.966232438</v>
      </c>
    </row>
    <row r="61" spans="16:19" ht="9.75" customHeight="1">
      <c r="P61" s="80" t="s">
        <v>159</v>
      </c>
      <c r="Q61" s="80" t="s">
        <v>148</v>
      </c>
      <c r="R61" s="80">
        <v>2.2283537312</v>
      </c>
      <c r="S61" s="80">
        <v>2.1381373514</v>
      </c>
    </row>
  </sheetData>
  <mergeCells count="16">
    <mergeCell ref="A31:A32"/>
    <mergeCell ref="B31:D31"/>
    <mergeCell ref="E31:G31"/>
    <mergeCell ref="H31:J31"/>
    <mergeCell ref="K31:M31"/>
    <mergeCell ref="H5:J5"/>
    <mergeCell ref="E5:G5"/>
    <mergeCell ref="B5:D5"/>
    <mergeCell ref="A1:M4"/>
    <mergeCell ref="A5:A6"/>
    <mergeCell ref="K18:M18"/>
    <mergeCell ref="A18:A19"/>
    <mergeCell ref="E18:G18"/>
    <mergeCell ref="B18:D18"/>
    <mergeCell ref="K5:M5"/>
    <mergeCell ref="H18:J18"/>
  </mergeCells>
  <printOptions horizontalCentered="1"/>
  <pageMargins left="0.75" right="0.75" top="0.75" bottom="1" header="0.75" footer="0.5"/>
  <pageSetup fitToHeight="1" fitToWidth="1" horizontalDpi="600" verticalDpi="600" orientation="landscape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V100"/>
  <sheetViews>
    <sheetView workbookViewId="0" topLeftCell="A1">
      <selection activeCell="O1" sqref="O1:V16384"/>
    </sheetView>
  </sheetViews>
  <sheetFormatPr defaultColWidth="9.140625" defaultRowHeight="12.75"/>
  <cols>
    <col min="1" max="1" width="22.140625" style="2" customWidth="1"/>
    <col min="2" max="13" width="8.28125" style="2" customWidth="1"/>
    <col min="14" max="14" width="9.140625" style="2" customWidth="1"/>
    <col min="15" max="15" width="0" style="2" hidden="1" customWidth="1"/>
    <col min="16" max="21" width="0" style="80" hidden="1" customWidth="1"/>
    <col min="22" max="22" width="0" style="2" hidden="1" customWidth="1"/>
    <col min="23" max="16384" width="9.140625" style="2" customWidth="1"/>
  </cols>
  <sheetData>
    <row r="1" spans="1:21" ht="12.75" customHeight="1">
      <c r="A1" s="81" t="s">
        <v>245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P1" s="80" t="s">
        <v>179</v>
      </c>
      <c r="Q1" s="80" t="s">
        <v>229</v>
      </c>
      <c r="R1" s="80" t="s">
        <v>140</v>
      </c>
      <c r="S1" s="80" t="s">
        <v>170</v>
      </c>
      <c r="T1" s="80" t="s">
        <v>141</v>
      </c>
      <c r="U1" s="80" t="s">
        <v>142</v>
      </c>
    </row>
    <row r="2" spans="1:21" ht="12.7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P2" s="80" t="s">
        <v>180</v>
      </c>
      <c r="Q2" s="80" t="s">
        <v>187</v>
      </c>
      <c r="R2" s="80" t="s">
        <v>171</v>
      </c>
      <c r="S2" s="80" t="s">
        <v>172</v>
      </c>
      <c r="T2" s="80">
        <v>34.173026539</v>
      </c>
      <c r="U2" s="80">
        <v>43.321710621</v>
      </c>
    </row>
    <row r="3" spans="1:21" ht="12.7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P3" s="80" t="s">
        <v>180</v>
      </c>
      <c r="Q3" s="80" t="s">
        <v>188</v>
      </c>
      <c r="R3" s="80" t="s">
        <v>171</v>
      </c>
      <c r="S3" s="80" t="s">
        <v>172</v>
      </c>
      <c r="T3" s="80">
        <v>22.691361091</v>
      </c>
      <c r="U3" s="80">
        <v>16.924875986</v>
      </c>
    </row>
    <row r="4" spans="1:21" ht="12.7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P4" s="80" t="s">
        <v>180</v>
      </c>
      <c r="Q4" s="80" t="s">
        <v>51</v>
      </c>
      <c r="R4" s="80" t="s">
        <v>171</v>
      </c>
      <c r="S4" s="80" t="s">
        <v>172</v>
      </c>
      <c r="T4" s="80">
        <v>26.9724427</v>
      </c>
      <c r="U4" s="80">
        <v>23.18469433</v>
      </c>
    </row>
    <row r="5" spans="1:21" ht="12.75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P5" s="80" t="s">
        <v>180</v>
      </c>
      <c r="Q5" s="80" t="s">
        <v>189</v>
      </c>
      <c r="R5" s="80" t="s">
        <v>171</v>
      </c>
      <c r="S5" s="80" t="s">
        <v>172</v>
      </c>
      <c r="T5" s="80">
        <v>15.618313991</v>
      </c>
      <c r="U5" s="80">
        <v>16.568719063</v>
      </c>
    </row>
    <row r="6" spans="1:48" ht="12.7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1"/>
      <c r="O6" s="1"/>
      <c r="P6" s="80" t="s">
        <v>180</v>
      </c>
      <c r="Q6" s="80" t="s">
        <v>98</v>
      </c>
      <c r="R6" s="80" t="s">
        <v>171</v>
      </c>
      <c r="S6" s="80" t="s">
        <v>172</v>
      </c>
      <c r="T6" s="80">
        <v>0.5448556789</v>
      </c>
      <c r="U6" s="80">
        <v>0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ht="16.5" customHeight="1">
      <c r="A7" s="84" t="s">
        <v>45</v>
      </c>
      <c r="B7" s="83" t="s">
        <v>117</v>
      </c>
      <c r="C7" s="83"/>
      <c r="D7" s="83"/>
      <c r="E7" s="86" t="s">
        <v>30</v>
      </c>
      <c r="F7" s="87"/>
      <c r="G7" s="88"/>
      <c r="H7" s="86" t="s">
        <v>31</v>
      </c>
      <c r="I7" s="87"/>
      <c r="J7" s="88"/>
      <c r="K7" s="86" t="s">
        <v>32</v>
      </c>
      <c r="L7" s="87"/>
      <c r="M7" s="88"/>
      <c r="N7" s="1"/>
      <c r="O7" s="1"/>
      <c r="P7" s="80" t="s">
        <v>181</v>
      </c>
      <c r="Q7" s="80" t="s">
        <v>187</v>
      </c>
      <c r="R7" s="80" t="s">
        <v>171</v>
      </c>
      <c r="S7" s="80" t="s">
        <v>172</v>
      </c>
      <c r="T7" s="80">
        <v>28.926553774</v>
      </c>
      <c r="U7" s="80">
        <v>29.461198931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ht="16.5" customHeight="1">
      <c r="A8" s="90"/>
      <c r="B8" s="3">
        <v>1987</v>
      </c>
      <c r="C8" s="55" t="s">
        <v>232</v>
      </c>
      <c r="D8" s="55" t="s">
        <v>234</v>
      </c>
      <c r="E8" s="3">
        <v>1987</v>
      </c>
      <c r="F8" s="55" t="s">
        <v>232</v>
      </c>
      <c r="G8" s="55" t="s">
        <v>234</v>
      </c>
      <c r="H8" s="3">
        <v>1987</v>
      </c>
      <c r="I8" s="55" t="s">
        <v>232</v>
      </c>
      <c r="J8" s="55" t="s">
        <v>234</v>
      </c>
      <c r="K8" s="3">
        <v>1987</v>
      </c>
      <c r="L8" s="55" t="s">
        <v>232</v>
      </c>
      <c r="M8" s="55" t="s">
        <v>234</v>
      </c>
      <c r="N8" s="1"/>
      <c r="O8" s="1"/>
      <c r="P8" s="80" t="s">
        <v>181</v>
      </c>
      <c r="Q8" s="80" t="s">
        <v>188</v>
      </c>
      <c r="R8" s="80" t="s">
        <v>171</v>
      </c>
      <c r="S8" s="80" t="s">
        <v>172</v>
      </c>
      <c r="T8" s="80">
        <v>21.988169126</v>
      </c>
      <c r="U8" s="80">
        <v>20.715194002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 ht="16.5" customHeight="1">
      <c r="A9" s="13" t="s">
        <v>93</v>
      </c>
      <c r="B9" s="15">
        <v>29.2</v>
      </c>
      <c r="C9" s="15">
        <f>VLOOKUP(A9,$Q$2:$U$6,4,FALSE)</f>
        <v>34.173026539</v>
      </c>
      <c r="D9" s="15">
        <f>VLOOKUP(A9,$Q$2:$U$6,5,FALSE)</f>
        <v>43.321710621</v>
      </c>
      <c r="E9" s="15">
        <v>24.6</v>
      </c>
      <c r="F9" s="15">
        <f>VLOOKUP(A9,$Q$7:$U$11,4,FALSE)</f>
        <v>28.926553774</v>
      </c>
      <c r="G9" s="15">
        <f>VLOOKUP(A9,$Q$7:$U$11,5,FALSE)</f>
        <v>29.461198931</v>
      </c>
      <c r="H9" s="15">
        <v>23.5</v>
      </c>
      <c r="I9" s="15">
        <f>VLOOKUP(A9,$Q$12:$U$16,4,FALSE)</f>
        <v>20.117464375</v>
      </c>
      <c r="J9" s="15">
        <f>VLOOKUP(A9,$Q$12:$U$16,5,FALSE)</f>
        <v>25.355606882</v>
      </c>
      <c r="K9" s="15">
        <v>17.6</v>
      </c>
      <c r="L9" s="15">
        <f>VLOOKUP(A9,$Q$17:$U$21,4,FALSE)</f>
        <v>14.706727728</v>
      </c>
      <c r="M9" s="15">
        <f>VLOOKUP(A9,$Q$17:$U$21,5,FALSE)</f>
        <v>15.986182332</v>
      </c>
      <c r="N9" s="1"/>
      <c r="O9" s="1"/>
      <c r="P9" s="80" t="s">
        <v>181</v>
      </c>
      <c r="Q9" s="80" t="s">
        <v>51</v>
      </c>
      <c r="R9" s="80" t="s">
        <v>171</v>
      </c>
      <c r="S9" s="80" t="s">
        <v>172</v>
      </c>
      <c r="T9" s="80">
        <v>29.849346439</v>
      </c>
      <c r="U9" s="80">
        <v>31.805229514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 ht="16.5" customHeight="1">
      <c r="A10" s="13" t="s">
        <v>50</v>
      </c>
      <c r="B10" s="15" t="s">
        <v>91</v>
      </c>
      <c r="C10" s="15">
        <f>VLOOKUP(A10,$Q$2:$U$6,4,FALSE)</f>
        <v>22.691361091</v>
      </c>
      <c r="D10" s="15">
        <f>VLOOKUP(A10,$Q$2:$U$6,5,FALSE)</f>
        <v>16.924875986</v>
      </c>
      <c r="E10" s="15" t="s">
        <v>94</v>
      </c>
      <c r="F10" s="15">
        <f>VLOOKUP(A10,$Q$7:$U$11,4,FALSE)</f>
        <v>21.988169126</v>
      </c>
      <c r="G10" s="15">
        <f>VLOOKUP(A10,$Q$7:$U$11,5,FALSE)</f>
        <v>20.715194002</v>
      </c>
      <c r="H10" s="15">
        <v>42.4</v>
      </c>
      <c r="I10" s="15">
        <f>VLOOKUP(A10,$Q$12:$U$16,4,FALSE)</f>
        <v>28.66170164</v>
      </c>
      <c r="J10" s="15">
        <f>VLOOKUP(A10,$Q$12:$U$16,5,FALSE)</f>
        <v>26.502372393</v>
      </c>
      <c r="K10" s="15">
        <v>39.9</v>
      </c>
      <c r="L10" s="15">
        <f>VLOOKUP(A10,$Q$17:$U$21,4,FALSE)</f>
        <v>29.99563735</v>
      </c>
      <c r="M10" s="15">
        <f>VLOOKUP(A10,$Q$17:$U$21,5,FALSE)</f>
        <v>28.195960839</v>
      </c>
      <c r="N10" s="1"/>
      <c r="O10" s="1"/>
      <c r="P10" s="80" t="s">
        <v>181</v>
      </c>
      <c r="Q10" s="80" t="s">
        <v>189</v>
      </c>
      <c r="R10" s="80" t="s">
        <v>171</v>
      </c>
      <c r="S10" s="80" t="s">
        <v>172</v>
      </c>
      <c r="T10" s="80">
        <v>18.711097004</v>
      </c>
      <c r="U10" s="80">
        <v>17.782951438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ht="16.5" customHeight="1">
      <c r="A11" s="13" t="s">
        <v>84</v>
      </c>
      <c r="B11" s="15" t="s">
        <v>95</v>
      </c>
      <c r="C11" s="15">
        <f>VLOOKUP(A11,$Q$2:$U$6,4,FALSE)</f>
        <v>26.9724427</v>
      </c>
      <c r="D11" s="15">
        <f>VLOOKUP(A11,$Q$2:$U$6,5,FALSE)</f>
        <v>23.18469433</v>
      </c>
      <c r="E11" s="15">
        <v>27.8</v>
      </c>
      <c r="F11" s="15">
        <f>VLOOKUP(A11,$Q$7:$U$11,4,FALSE)</f>
        <v>29.849346439</v>
      </c>
      <c r="G11" s="15">
        <f>VLOOKUP(A11,$Q$7:$U$11,5,FALSE)</f>
        <v>31.805229514</v>
      </c>
      <c r="H11" s="15">
        <v>26.2</v>
      </c>
      <c r="I11" s="15">
        <f>VLOOKUP(A11,$Q$12:$U$16,4,FALSE)</f>
        <v>32.932447721</v>
      </c>
      <c r="J11" s="15">
        <f>VLOOKUP(A11,$Q$12:$U$16,5,FALSE)</f>
        <v>31.771614088</v>
      </c>
      <c r="K11" s="15">
        <v>30.8</v>
      </c>
      <c r="L11" s="15">
        <f>VLOOKUP(A11,$Q$17:$U$21,4,FALSE)</f>
        <v>35.675676576</v>
      </c>
      <c r="M11" s="15">
        <f>VLOOKUP(A11,$Q$17:$U$21,5,FALSE)</f>
        <v>39.007706508</v>
      </c>
      <c r="N11" s="1"/>
      <c r="O11" s="1"/>
      <c r="P11" s="80" t="s">
        <v>181</v>
      </c>
      <c r="Q11" s="80" t="s">
        <v>98</v>
      </c>
      <c r="R11" s="80" t="s">
        <v>171</v>
      </c>
      <c r="S11" s="80" t="s">
        <v>172</v>
      </c>
      <c r="T11" s="80">
        <v>0.5248336582</v>
      </c>
      <c r="U11" s="80">
        <v>0.2354261157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ht="16.5" customHeight="1">
      <c r="A12" s="13" t="s">
        <v>53</v>
      </c>
      <c r="B12" s="15" t="s">
        <v>62</v>
      </c>
      <c r="C12" s="15">
        <f>VLOOKUP(A12,$Q$2:$U$6,4,FALSE)</f>
        <v>15.618313991</v>
      </c>
      <c r="D12" s="15">
        <f>VLOOKUP(A12,$Q$2:$U$6,5,FALSE)</f>
        <v>16.568719063</v>
      </c>
      <c r="E12" s="15">
        <v>11.8</v>
      </c>
      <c r="F12" s="15">
        <f>VLOOKUP(A12,$Q$7:$U$11,4,FALSE)</f>
        <v>18.711097004</v>
      </c>
      <c r="G12" s="15">
        <f>VLOOKUP(A12,$Q$7:$U$11,5,FALSE)</f>
        <v>17.782951438</v>
      </c>
      <c r="H12" s="15" t="s">
        <v>36</v>
      </c>
      <c r="I12" s="15">
        <f>VLOOKUP(A12,$Q$12:$U$16,4,FALSE)</f>
        <v>18.136354761</v>
      </c>
      <c r="J12" s="15">
        <f>VLOOKUP(A12,$Q$12:$U$16,5,FALSE)</f>
        <v>16.221598292</v>
      </c>
      <c r="K12" s="15">
        <v>10.8</v>
      </c>
      <c r="L12" s="15">
        <f>VLOOKUP(A12,$Q$17:$U$21,4,FALSE)</f>
        <v>19.297513495</v>
      </c>
      <c r="M12" s="15">
        <f>VLOOKUP(A12,$Q$17:$U$21,5,FALSE)</f>
        <v>16.46855048</v>
      </c>
      <c r="N12" s="1"/>
      <c r="O12" s="1"/>
      <c r="P12" s="80" t="s">
        <v>182</v>
      </c>
      <c r="Q12" s="80" t="s">
        <v>187</v>
      </c>
      <c r="R12" s="80" t="s">
        <v>171</v>
      </c>
      <c r="S12" s="80" t="s">
        <v>172</v>
      </c>
      <c r="T12" s="80">
        <v>20.117464375</v>
      </c>
      <c r="U12" s="80">
        <v>25.355606882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 ht="16.5" customHeight="1">
      <c r="A13" s="13" t="s">
        <v>61</v>
      </c>
      <c r="B13" s="15">
        <v>0.7</v>
      </c>
      <c r="C13" s="15">
        <f>VLOOKUP(A13,$Q$2:$U$6,4,FALSE)</f>
        <v>0.5448556789</v>
      </c>
      <c r="D13" s="15">
        <f>VLOOKUP(A13,$Q$2:$U$6,5,FALSE)</f>
        <v>0</v>
      </c>
      <c r="E13" s="15" t="s">
        <v>76</v>
      </c>
      <c r="F13" s="15">
        <f>VLOOKUP(A13,$Q$7:$U$11,4,FALSE)</f>
        <v>0.5248336582</v>
      </c>
      <c r="G13" s="15">
        <f>VLOOKUP(A13,$Q$7:$U$11,5,FALSE)</f>
        <v>0.2354261157</v>
      </c>
      <c r="H13" s="15">
        <v>0.1</v>
      </c>
      <c r="I13" s="15">
        <f>VLOOKUP(A13,$Q$12:$U$16,4,FALSE)</f>
        <v>0.152031503</v>
      </c>
      <c r="J13" s="15">
        <f>VLOOKUP(A13,$Q$12:$U$16,5,FALSE)</f>
        <v>0.1488083447</v>
      </c>
      <c r="K13" s="15">
        <v>0.3</v>
      </c>
      <c r="L13" s="15">
        <f>VLOOKUP(A13,$Q$17:$U$21,4,FALSE)</f>
        <v>0.3244448509</v>
      </c>
      <c r="M13" s="15">
        <f>VLOOKUP(A13,$Q$17:$U$21,5,FALSE)</f>
        <v>0.3415998411</v>
      </c>
      <c r="N13" s="1"/>
      <c r="O13" s="1"/>
      <c r="P13" s="80" t="s">
        <v>182</v>
      </c>
      <c r="Q13" s="80" t="s">
        <v>188</v>
      </c>
      <c r="R13" s="80" t="s">
        <v>171</v>
      </c>
      <c r="S13" s="80" t="s">
        <v>172</v>
      </c>
      <c r="T13" s="80">
        <v>28.66170164</v>
      </c>
      <c r="U13" s="80">
        <v>26.502372393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ht="16.5" customHeight="1">
      <c r="A14" s="13" t="s">
        <v>85</v>
      </c>
      <c r="B14" s="15">
        <f>B15-B13-B12-B11-B10-B9</f>
        <v>2.099999999999998</v>
      </c>
      <c r="C14" s="15" t="s">
        <v>108</v>
      </c>
      <c r="D14" s="15" t="s">
        <v>108</v>
      </c>
      <c r="E14" s="15">
        <f>E15-E13-E12-E11-E10-E9</f>
        <v>2.8000000000000043</v>
      </c>
      <c r="F14" s="15" t="s">
        <v>108</v>
      </c>
      <c r="G14" s="15" t="s">
        <v>108</v>
      </c>
      <c r="H14" s="15">
        <f>H15-H13-H12-H11-H10-H9</f>
        <v>0.8000000000000043</v>
      </c>
      <c r="I14" s="15" t="s">
        <v>108</v>
      </c>
      <c r="J14" s="15" t="s">
        <v>108</v>
      </c>
      <c r="K14" s="15">
        <f>K15-K13-K12-K11-K10-K9</f>
        <v>0.6000000000000085</v>
      </c>
      <c r="L14" s="15" t="s">
        <v>108</v>
      </c>
      <c r="M14" s="15" t="s">
        <v>108</v>
      </c>
      <c r="N14" s="1"/>
      <c r="O14" s="1"/>
      <c r="P14" s="80" t="s">
        <v>182</v>
      </c>
      <c r="Q14" s="80" t="s">
        <v>51</v>
      </c>
      <c r="R14" s="80" t="s">
        <v>171</v>
      </c>
      <c r="S14" s="80" t="s">
        <v>172</v>
      </c>
      <c r="T14" s="80">
        <v>32.932447721</v>
      </c>
      <c r="U14" s="80">
        <v>31.771614088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 ht="16.5" customHeight="1">
      <c r="A15" s="13" t="s">
        <v>63</v>
      </c>
      <c r="B15" s="15" t="s">
        <v>64</v>
      </c>
      <c r="C15" s="15">
        <f>SUM(C9:C14)</f>
        <v>99.99999999990001</v>
      </c>
      <c r="D15" s="15">
        <f>SUM(D9:D14)</f>
        <v>100</v>
      </c>
      <c r="E15" s="15" t="s">
        <v>64</v>
      </c>
      <c r="F15" s="15">
        <f>SUM(F9:F14)</f>
        <v>100.0000000012</v>
      </c>
      <c r="G15" s="15">
        <f>SUM(G9:G14)</f>
        <v>100.0000000007</v>
      </c>
      <c r="H15" s="15" t="s">
        <v>64</v>
      </c>
      <c r="I15" s="15">
        <f>SUM(I9:I14)</f>
        <v>100.00000000000001</v>
      </c>
      <c r="J15" s="15">
        <f>SUM(J9:J14)</f>
        <v>99.9999999997</v>
      </c>
      <c r="K15" s="15" t="s">
        <v>64</v>
      </c>
      <c r="L15" s="15">
        <f>SUM(L9:L14)</f>
        <v>99.9999999999</v>
      </c>
      <c r="M15" s="15">
        <f>SUM(M9:M14)</f>
        <v>100.0000000001</v>
      </c>
      <c r="N15" s="1"/>
      <c r="O15" s="1"/>
      <c r="P15" s="80" t="s">
        <v>182</v>
      </c>
      <c r="Q15" s="80" t="s">
        <v>189</v>
      </c>
      <c r="R15" s="80" t="s">
        <v>171</v>
      </c>
      <c r="S15" s="80" t="s">
        <v>172</v>
      </c>
      <c r="T15" s="80">
        <v>18.136354761</v>
      </c>
      <c r="U15" s="80">
        <v>16.221598292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 ht="16.5" customHeight="1">
      <c r="A16" s="1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1"/>
      <c r="O16" s="1"/>
      <c r="P16" s="80" t="s">
        <v>182</v>
      </c>
      <c r="Q16" s="80" t="s">
        <v>98</v>
      </c>
      <c r="R16" s="80" t="s">
        <v>171</v>
      </c>
      <c r="S16" s="80" t="s">
        <v>172</v>
      </c>
      <c r="T16" s="80">
        <v>0.152031503</v>
      </c>
      <c r="U16" s="80">
        <v>0.1488083447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48" ht="16.5" customHeight="1">
      <c r="A17" s="84" t="s">
        <v>45</v>
      </c>
      <c r="B17" s="86" t="s">
        <v>39</v>
      </c>
      <c r="C17" s="87"/>
      <c r="D17" s="88"/>
      <c r="E17" s="86" t="s">
        <v>40</v>
      </c>
      <c r="F17" s="87"/>
      <c r="G17" s="88"/>
      <c r="H17" s="86" t="s">
        <v>41</v>
      </c>
      <c r="I17" s="87"/>
      <c r="J17" s="88"/>
      <c r="K17" s="1"/>
      <c r="L17" s="1"/>
      <c r="M17" s="1"/>
      <c r="N17" s="1"/>
      <c r="O17" s="1"/>
      <c r="P17" s="80" t="s">
        <v>183</v>
      </c>
      <c r="Q17" s="80" t="s">
        <v>187</v>
      </c>
      <c r="R17" s="80" t="s">
        <v>171</v>
      </c>
      <c r="S17" s="80" t="s">
        <v>172</v>
      </c>
      <c r="T17" s="80">
        <v>14.706727728</v>
      </c>
      <c r="U17" s="80">
        <v>15.986182332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 ht="16.5" customHeight="1">
      <c r="A18" s="90"/>
      <c r="B18" s="3">
        <v>1987</v>
      </c>
      <c r="C18" s="55" t="s">
        <v>232</v>
      </c>
      <c r="D18" s="55" t="s">
        <v>234</v>
      </c>
      <c r="E18" s="3">
        <v>1987</v>
      </c>
      <c r="F18" s="55" t="s">
        <v>232</v>
      </c>
      <c r="G18" s="55" t="s">
        <v>234</v>
      </c>
      <c r="H18" s="3">
        <v>1987</v>
      </c>
      <c r="I18" s="55" t="s">
        <v>232</v>
      </c>
      <c r="J18" s="55" t="s">
        <v>234</v>
      </c>
      <c r="K18" s="24"/>
      <c r="L18" s="24"/>
      <c r="M18" s="24"/>
      <c r="N18" s="1"/>
      <c r="O18" s="1"/>
      <c r="P18" s="80" t="s">
        <v>183</v>
      </c>
      <c r="Q18" s="80" t="s">
        <v>188</v>
      </c>
      <c r="R18" s="80" t="s">
        <v>171</v>
      </c>
      <c r="S18" s="80" t="s">
        <v>172</v>
      </c>
      <c r="T18" s="80">
        <v>29.99563735</v>
      </c>
      <c r="U18" s="80">
        <v>28.195960839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 ht="16.5" customHeight="1">
      <c r="A19" s="13" t="s">
        <v>93</v>
      </c>
      <c r="B19" s="15">
        <v>18.5</v>
      </c>
      <c r="C19" s="15">
        <f>VLOOKUP(A19,$Q$22:$U$26,4,FALSE)</f>
        <v>14.711422734</v>
      </c>
      <c r="D19" s="15">
        <f>VLOOKUP(A19,$Q$22:$U$26,5,FALSE)</f>
        <v>15.141697251</v>
      </c>
      <c r="E19" s="15">
        <v>12.2</v>
      </c>
      <c r="F19" s="15">
        <f>VLOOKUP(A19,$Q$27:$U$31,4,FALSE)</f>
        <v>9.5835223887</v>
      </c>
      <c r="G19" s="15">
        <f>VLOOKUP(A19,$Q$27:$U$31,5,FALSE)</f>
        <v>10.553678236</v>
      </c>
      <c r="H19" s="15">
        <v>8.9</v>
      </c>
      <c r="I19" s="15">
        <f>VLOOKUP(A19,$Q$32:$U$36,4,FALSE)</f>
        <v>5.3878747545</v>
      </c>
      <c r="J19" s="15">
        <f>VLOOKUP(A19,$Q$32:$U$36,5,FALSE)</f>
        <v>7.8837979041</v>
      </c>
      <c r="K19" s="24"/>
      <c r="L19" s="24"/>
      <c r="M19" s="24"/>
      <c r="N19" s="1"/>
      <c r="O19" s="1"/>
      <c r="P19" s="80" t="s">
        <v>183</v>
      </c>
      <c r="Q19" s="80" t="s">
        <v>51</v>
      </c>
      <c r="R19" s="80" t="s">
        <v>171</v>
      </c>
      <c r="S19" s="80" t="s">
        <v>172</v>
      </c>
      <c r="T19" s="80">
        <v>35.675676576</v>
      </c>
      <c r="U19" s="80">
        <v>39.007706508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48" ht="16.5" customHeight="1">
      <c r="A20" s="13" t="s">
        <v>50</v>
      </c>
      <c r="B20" s="15">
        <v>39.9</v>
      </c>
      <c r="C20" s="15">
        <f>VLOOKUP(A20,$Q$22:$U$26,4,FALSE)</f>
        <v>28.285941772</v>
      </c>
      <c r="D20" s="15">
        <f>VLOOKUP(A20,$Q$22:$U$26,5,FALSE)</f>
        <v>30.600441359</v>
      </c>
      <c r="E20" s="15">
        <v>43.5</v>
      </c>
      <c r="F20" s="15">
        <f>VLOOKUP(A20,$Q$27:$U$31,4,FALSE)</f>
        <v>29.912892583</v>
      </c>
      <c r="G20" s="15">
        <f>VLOOKUP(A20,$Q$27:$U$31,5,FALSE)</f>
        <v>28.870467268</v>
      </c>
      <c r="H20" s="15">
        <v>41.9</v>
      </c>
      <c r="I20" s="15">
        <f>VLOOKUP(A20,$Q$32:$U$36,4,FALSE)</f>
        <v>29.1066969</v>
      </c>
      <c r="J20" s="15">
        <f>VLOOKUP(A20,$Q$32:$U$36,5,FALSE)</f>
        <v>28.424238738</v>
      </c>
      <c r="K20" s="24"/>
      <c r="L20" s="24"/>
      <c r="M20" s="24"/>
      <c r="N20" s="1"/>
      <c r="O20" s="1"/>
      <c r="P20" s="80" t="s">
        <v>183</v>
      </c>
      <c r="Q20" s="80" t="s">
        <v>189</v>
      </c>
      <c r="R20" s="80" t="s">
        <v>171</v>
      </c>
      <c r="S20" s="80" t="s">
        <v>172</v>
      </c>
      <c r="T20" s="80">
        <v>19.297513495</v>
      </c>
      <c r="U20" s="80">
        <v>16.46855048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 ht="16.5" customHeight="1">
      <c r="A21" s="13" t="s">
        <v>84</v>
      </c>
      <c r="B21" s="15">
        <v>31.6</v>
      </c>
      <c r="C21" s="15">
        <f>VLOOKUP(A21,$Q$22:$U$26,4,FALSE)</f>
        <v>37.827909072</v>
      </c>
      <c r="D21" s="15">
        <f>VLOOKUP(A21,$Q$22:$U$26,5,FALSE)</f>
        <v>37.033229514</v>
      </c>
      <c r="E21" s="15">
        <v>34.6</v>
      </c>
      <c r="F21" s="15">
        <f>VLOOKUP(A21,$Q$27:$U$31,4,FALSE)</f>
        <v>36.311458203</v>
      </c>
      <c r="G21" s="15">
        <f>VLOOKUP(A21,$Q$27:$U$31,5,FALSE)</f>
        <v>38.794449831</v>
      </c>
      <c r="H21" s="15">
        <v>28.3</v>
      </c>
      <c r="I21" s="15">
        <f>VLOOKUP(A21,$Q$32:$U$36,4,FALSE)</f>
        <v>38.28235182</v>
      </c>
      <c r="J21" s="15">
        <f>VLOOKUP(A21,$Q$32:$U$36,5,FALSE)</f>
        <v>37.212407625</v>
      </c>
      <c r="K21" s="24"/>
      <c r="L21" s="24"/>
      <c r="M21" s="24"/>
      <c r="N21" s="1"/>
      <c r="O21" s="1"/>
      <c r="P21" s="80" t="s">
        <v>183</v>
      </c>
      <c r="Q21" s="80" t="s">
        <v>98</v>
      </c>
      <c r="R21" s="80" t="s">
        <v>171</v>
      </c>
      <c r="S21" s="80" t="s">
        <v>172</v>
      </c>
      <c r="T21" s="80">
        <v>0.3244448509</v>
      </c>
      <c r="U21" s="80">
        <v>0.3415998411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 ht="16.5" customHeight="1">
      <c r="A22" s="13" t="s">
        <v>53</v>
      </c>
      <c r="B22" s="15">
        <v>8.9</v>
      </c>
      <c r="C22" s="15">
        <f>VLOOKUP(A22,$Q$22:$U$26,4,FALSE)</f>
        <v>18.914571748</v>
      </c>
      <c r="D22" s="15">
        <f>VLOOKUP(A22,$Q$22:$U$26,5,FALSE)</f>
        <v>17.224631876</v>
      </c>
      <c r="E22" s="15">
        <v>9.1</v>
      </c>
      <c r="F22" s="15">
        <f>VLOOKUP(A22,$Q$27:$U$31,4,FALSE)</f>
        <v>23.912561952</v>
      </c>
      <c r="G22" s="15">
        <f>VLOOKUP(A22,$Q$27:$U$31,5,FALSE)</f>
        <v>21.44572795</v>
      </c>
      <c r="H22" s="15">
        <v>10.5</v>
      </c>
      <c r="I22" s="15">
        <f>VLOOKUP(A22,$Q$32:$U$36,4,FALSE)</f>
        <v>27.004487149</v>
      </c>
      <c r="J22" s="15">
        <f>VLOOKUP(A22,$Q$32:$U$36,5,FALSE)</f>
        <v>26.479555733</v>
      </c>
      <c r="K22" s="24"/>
      <c r="L22" s="24"/>
      <c r="M22" s="24"/>
      <c r="N22" s="1"/>
      <c r="O22" s="1"/>
      <c r="P22" s="80" t="s">
        <v>184</v>
      </c>
      <c r="Q22" s="80" t="s">
        <v>187</v>
      </c>
      <c r="R22" s="80" t="s">
        <v>171</v>
      </c>
      <c r="S22" s="80" t="s">
        <v>172</v>
      </c>
      <c r="T22" s="80">
        <v>14.711422734</v>
      </c>
      <c r="U22" s="80">
        <v>15.141697251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16.5" customHeight="1">
      <c r="A23" s="13" t="s">
        <v>61</v>
      </c>
      <c r="B23" s="15">
        <v>0.1</v>
      </c>
      <c r="C23" s="15">
        <f>VLOOKUP(A23,$Q$22:$U$26,4,FALSE)</f>
        <v>0.2601546732</v>
      </c>
      <c r="D23" s="15">
        <f>VLOOKUP(A23,$Q$22:$U$26,5,FALSE)</f>
        <v>0</v>
      </c>
      <c r="E23" s="15">
        <v>0.3</v>
      </c>
      <c r="F23" s="15">
        <f>VLOOKUP(A23,$Q$27:$U$31,4,FALSE)</f>
        <v>0.2795648736</v>
      </c>
      <c r="G23" s="15">
        <f>VLOOKUP(A23,$Q$27:$U$31,5,FALSE)</f>
        <v>0.3356767149</v>
      </c>
      <c r="H23" s="15" t="s">
        <v>76</v>
      </c>
      <c r="I23" s="15">
        <f>VLOOKUP(A23,$Q$32:$U$36,4,FALSE)</f>
        <v>0.2185893768</v>
      </c>
      <c r="J23" s="15">
        <f>VLOOKUP(A23,$Q$32:$U$36,5,FALSE)</f>
        <v>0</v>
      </c>
      <c r="K23" s="24"/>
      <c r="L23" s="24"/>
      <c r="M23" s="24"/>
      <c r="N23" s="1"/>
      <c r="O23" s="1"/>
      <c r="P23" s="80" t="s">
        <v>184</v>
      </c>
      <c r="Q23" s="80" t="s">
        <v>188</v>
      </c>
      <c r="R23" s="80" t="s">
        <v>171</v>
      </c>
      <c r="S23" s="80" t="s">
        <v>172</v>
      </c>
      <c r="T23" s="80">
        <v>28.285941772</v>
      </c>
      <c r="U23" s="80">
        <v>30.600441359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6.5" customHeight="1">
      <c r="A24" s="13" t="s">
        <v>85</v>
      </c>
      <c r="B24" s="15">
        <f>B25-B23-B22-B21-B20-B19</f>
        <v>1</v>
      </c>
      <c r="C24" s="15" t="s">
        <v>108</v>
      </c>
      <c r="D24" s="15" t="s">
        <v>108</v>
      </c>
      <c r="E24" s="15">
        <f>E25-E23-E22-E21-E20-E19</f>
        <v>0.3000000000000078</v>
      </c>
      <c r="F24" s="15" t="s">
        <v>108</v>
      </c>
      <c r="G24" s="15" t="s">
        <v>108</v>
      </c>
      <c r="H24" s="15">
        <f>H25-H23-H22-H21-H20-H19</f>
        <v>10.400000000000004</v>
      </c>
      <c r="I24" s="15" t="s">
        <v>108</v>
      </c>
      <c r="J24" s="15" t="s">
        <v>108</v>
      </c>
      <c r="K24" s="24"/>
      <c r="L24" s="24"/>
      <c r="M24" s="24"/>
      <c r="N24" s="1"/>
      <c r="O24" s="1"/>
      <c r="P24" s="80" t="s">
        <v>184</v>
      </c>
      <c r="Q24" s="80" t="s">
        <v>51</v>
      </c>
      <c r="R24" s="80" t="s">
        <v>171</v>
      </c>
      <c r="S24" s="80" t="s">
        <v>172</v>
      </c>
      <c r="T24" s="80">
        <v>37.827909072</v>
      </c>
      <c r="U24" s="80">
        <v>37.033229514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6.5" customHeight="1">
      <c r="A25" s="13" t="s">
        <v>63</v>
      </c>
      <c r="B25" s="15">
        <v>100</v>
      </c>
      <c r="C25" s="15">
        <f>SUM(C19:C24)</f>
        <v>99.9999999992</v>
      </c>
      <c r="D25" s="15">
        <f>SUM(D19:D24)</f>
        <v>100</v>
      </c>
      <c r="E25" s="15">
        <v>100</v>
      </c>
      <c r="F25" s="15">
        <f>SUM(F19:F24)</f>
        <v>100.0000000003</v>
      </c>
      <c r="G25" s="15">
        <f>SUM(G19:G24)</f>
        <v>99.9999999999</v>
      </c>
      <c r="H25" s="15">
        <v>100</v>
      </c>
      <c r="I25" s="15">
        <v>100</v>
      </c>
      <c r="J25" s="15">
        <v>100</v>
      </c>
      <c r="K25" s="24"/>
      <c r="L25" s="24"/>
      <c r="M25" s="24"/>
      <c r="N25" s="1"/>
      <c r="O25" s="1"/>
      <c r="P25" s="80" t="s">
        <v>184</v>
      </c>
      <c r="Q25" s="80" t="s">
        <v>189</v>
      </c>
      <c r="R25" s="80" t="s">
        <v>171</v>
      </c>
      <c r="S25" s="80" t="s">
        <v>172</v>
      </c>
      <c r="T25" s="80">
        <v>18.914571748</v>
      </c>
      <c r="U25" s="80">
        <v>17.224631876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6.5" customHeight="1">
      <c r="A26" s="72" t="s">
        <v>106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80" t="s">
        <v>184</v>
      </c>
      <c r="Q26" s="80" t="s">
        <v>98</v>
      </c>
      <c r="R26" s="80" t="s">
        <v>171</v>
      </c>
      <c r="S26" s="80" t="s">
        <v>172</v>
      </c>
      <c r="T26" s="80">
        <v>0.2601546732</v>
      </c>
      <c r="U26" s="80">
        <v>0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80" t="s">
        <v>185</v>
      </c>
      <c r="Q27" s="80" t="s">
        <v>187</v>
      </c>
      <c r="R27" s="80" t="s">
        <v>171</v>
      </c>
      <c r="S27" s="80" t="s">
        <v>172</v>
      </c>
      <c r="T27" s="80">
        <v>9.5835223887</v>
      </c>
      <c r="U27" s="80">
        <v>10.553678236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80" t="s">
        <v>185</v>
      </c>
      <c r="Q28" s="80" t="s">
        <v>188</v>
      </c>
      <c r="R28" s="80" t="s">
        <v>171</v>
      </c>
      <c r="S28" s="80" t="s">
        <v>172</v>
      </c>
      <c r="T28" s="80">
        <v>29.912892583</v>
      </c>
      <c r="U28" s="80">
        <v>28.870467268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80" t="s">
        <v>185</v>
      </c>
      <c r="Q29" s="80" t="s">
        <v>51</v>
      </c>
      <c r="R29" s="80" t="s">
        <v>171</v>
      </c>
      <c r="S29" s="80" t="s">
        <v>172</v>
      </c>
      <c r="T29" s="80">
        <v>36.311458203</v>
      </c>
      <c r="U29" s="80">
        <v>38.794449831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80" t="s">
        <v>185</v>
      </c>
      <c r="Q30" s="80" t="s">
        <v>189</v>
      </c>
      <c r="R30" s="80" t="s">
        <v>171</v>
      </c>
      <c r="S30" s="80" t="s">
        <v>172</v>
      </c>
      <c r="T30" s="80">
        <v>23.912561952</v>
      </c>
      <c r="U30" s="80">
        <v>21.44572795</v>
      </c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1:48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80" t="s">
        <v>185</v>
      </c>
      <c r="Q31" s="80" t="s">
        <v>98</v>
      </c>
      <c r="R31" s="80" t="s">
        <v>171</v>
      </c>
      <c r="S31" s="80" t="s">
        <v>172</v>
      </c>
      <c r="T31" s="80">
        <v>0.2795648736</v>
      </c>
      <c r="U31" s="80">
        <v>0.3356767149</v>
      </c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1:48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80" t="s">
        <v>186</v>
      </c>
      <c r="Q32" s="80" t="s">
        <v>187</v>
      </c>
      <c r="R32" s="80" t="s">
        <v>171</v>
      </c>
      <c r="S32" s="80" t="s">
        <v>172</v>
      </c>
      <c r="T32" s="80">
        <v>5.3878747545</v>
      </c>
      <c r="U32" s="80">
        <v>7.8837979041</v>
      </c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1:4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80" t="s">
        <v>186</v>
      </c>
      <c r="Q33" s="80" t="s">
        <v>188</v>
      </c>
      <c r="R33" s="80" t="s">
        <v>171</v>
      </c>
      <c r="S33" s="80" t="s">
        <v>172</v>
      </c>
      <c r="T33" s="80">
        <v>29.1066969</v>
      </c>
      <c r="U33" s="80">
        <v>28.424238738</v>
      </c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80" t="s">
        <v>186</v>
      </c>
      <c r="Q34" s="80" t="s">
        <v>51</v>
      </c>
      <c r="R34" s="80" t="s">
        <v>171</v>
      </c>
      <c r="S34" s="80" t="s">
        <v>172</v>
      </c>
      <c r="T34" s="80">
        <v>38.28235182</v>
      </c>
      <c r="U34" s="80">
        <v>37.212407625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1:48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80" t="s">
        <v>186</v>
      </c>
      <c r="Q35" s="80" t="s">
        <v>189</v>
      </c>
      <c r="R35" s="80" t="s">
        <v>171</v>
      </c>
      <c r="S35" s="80" t="s">
        <v>172</v>
      </c>
      <c r="T35" s="80">
        <v>27.004487149</v>
      </c>
      <c r="U35" s="80">
        <v>26.479555733</v>
      </c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1:4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80" t="s">
        <v>186</v>
      </c>
      <c r="Q36" s="80" t="s">
        <v>98</v>
      </c>
      <c r="R36" s="80" t="s">
        <v>171</v>
      </c>
      <c r="S36" s="80" t="s">
        <v>172</v>
      </c>
      <c r="T36" s="80">
        <v>0.2185893768</v>
      </c>
      <c r="U36" s="80">
        <v>0</v>
      </c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1:4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80" t="s">
        <v>159</v>
      </c>
      <c r="Q37" s="80" t="s">
        <v>187</v>
      </c>
      <c r="R37" s="80" t="s">
        <v>171</v>
      </c>
      <c r="S37" s="80" t="s">
        <v>172</v>
      </c>
      <c r="T37" s="80">
        <v>16.704285639</v>
      </c>
      <c r="U37" s="80">
        <v>12.513485757</v>
      </c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1:4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80" t="s">
        <v>159</v>
      </c>
      <c r="Q38" s="80" t="s">
        <v>188</v>
      </c>
      <c r="R38" s="80" t="s">
        <v>171</v>
      </c>
      <c r="S38" s="80" t="s">
        <v>172</v>
      </c>
      <c r="T38" s="80">
        <v>17.460660885</v>
      </c>
      <c r="U38" s="80">
        <v>25.44502998</v>
      </c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1:4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80" t="s">
        <v>159</v>
      </c>
      <c r="Q39" s="80" t="s">
        <v>51</v>
      </c>
      <c r="R39" s="80" t="s">
        <v>171</v>
      </c>
      <c r="S39" s="80" t="s">
        <v>172</v>
      </c>
      <c r="T39" s="80">
        <v>32.664183425</v>
      </c>
      <c r="U39" s="80">
        <v>27.59315546</v>
      </c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1:4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80" t="s">
        <v>159</v>
      </c>
      <c r="Q40" s="80" t="s">
        <v>189</v>
      </c>
      <c r="R40" s="80" t="s">
        <v>171</v>
      </c>
      <c r="S40" s="80" t="s">
        <v>172</v>
      </c>
      <c r="T40" s="80">
        <v>29.074982604</v>
      </c>
      <c r="U40" s="80">
        <v>31.922602129</v>
      </c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:4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80" t="s">
        <v>159</v>
      </c>
      <c r="Q41" s="80" t="s">
        <v>98</v>
      </c>
      <c r="R41" s="80" t="s">
        <v>171</v>
      </c>
      <c r="S41" s="80" t="s">
        <v>172</v>
      </c>
      <c r="T41" s="80">
        <v>4.0958874472</v>
      </c>
      <c r="U41" s="80">
        <v>2.5257266748</v>
      </c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1:4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1:4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1:48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1:48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1:48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1:48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1:48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 spans="1:48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spans="1:48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spans="1:48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</row>
    <row r="54" spans="1:48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</row>
    <row r="55" spans="1:48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</row>
    <row r="56" spans="1:48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1:48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1:48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:48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:48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</row>
    <row r="62" spans="1:48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</row>
    <row r="63" spans="1:48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</row>
    <row r="64" spans="1:48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</row>
    <row r="65" spans="1:48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1:48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1:48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  <row r="68" spans="1:48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</row>
    <row r="69" spans="1:48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</row>
    <row r="70" spans="1:48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</row>
    <row r="71" spans="1:48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</row>
    <row r="72" spans="1:48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</row>
    <row r="73" spans="1:48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</row>
    <row r="74" spans="1:48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</row>
    <row r="75" spans="1:48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</row>
    <row r="76" spans="1:48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</row>
    <row r="77" spans="1:48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</row>
    <row r="78" spans="1:48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</row>
    <row r="79" spans="1:48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</row>
    <row r="80" spans="1:48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</row>
    <row r="81" spans="1:48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</row>
    <row r="82" spans="1:48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</row>
    <row r="83" spans="1:48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</row>
    <row r="84" spans="1:48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</row>
    <row r="85" spans="1:48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</row>
    <row r="86" spans="1:48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</row>
    <row r="87" spans="1:48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</row>
    <row r="88" spans="1:48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</row>
    <row r="89" spans="1:48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</row>
    <row r="90" spans="1:48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</row>
    <row r="91" spans="1:48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</row>
    <row r="92" spans="1:48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</row>
    <row r="93" spans="1:48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</row>
    <row r="94" spans="1:48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</row>
    <row r="95" spans="1:48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</row>
    <row r="96" spans="1:48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</row>
    <row r="97" spans="1:48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</row>
    <row r="98" spans="1:48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</row>
    <row r="99" spans="1:48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</row>
    <row r="100" ht="12.75">
      <c r="A100" s="1"/>
    </row>
  </sheetData>
  <mergeCells count="10">
    <mergeCell ref="A1:M6"/>
    <mergeCell ref="A7:A8"/>
    <mergeCell ref="E17:G17"/>
    <mergeCell ref="B7:D7"/>
    <mergeCell ref="E7:G7"/>
    <mergeCell ref="A17:A18"/>
    <mergeCell ref="H7:J7"/>
    <mergeCell ref="K7:M7"/>
    <mergeCell ref="H17:J17"/>
    <mergeCell ref="B17:D17"/>
  </mergeCells>
  <printOptions horizontalCentered="1"/>
  <pageMargins left="0.75" right="0.75" top="1" bottom="1" header="0.7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S51"/>
  <sheetViews>
    <sheetView workbookViewId="0" topLeftCell="A1">
      <selection activeCell="N1" sqref="N1:U16384"/>
    </sheetView>
  </sheetViews>
  <sheetFormatPr defaultColWidth="9.140625" defaultRowHeight="10.5" customHeight="1"/>
  <cols>
    <col min="1" max="1" width="31.00390625" style="2" customWidth="1"/>
    <col min="2" max="12" width="9.140625" style="2" customWidth="1"/>
    <col min="14" max="15" width="0" style="0" hidden="1" customWidth="1"/>
    <col min="16" max="19" width="0" style="80" hidden="1" customWidth="1"/>
    <col min="20" max="21" width="0" style="2" hidden="1" customWidth="1"/>
    <col min="22" max="16384" width="9.140625" style="2" customWidth="1"/>
  </cols>
  <sheetData>
    <row r="1" spans="1:19" ht="12.75" customHeight="1">
      <c r="A1" s="89" t="s">
        <v>236</v>
      </c>
      <c r="B1" s="81"/>
      <c r="C1" s="81"/>
      <c r="D1" s="81"/>
      <c r="E1" s="81"/>
      <c r="F1" s="81"/>
      <c r="G1" s="81"/>
      <c r="H1" s="81"/>
      <c r="I1" s="81"/>
      <c r="J1" s="81"/>
      <c r="P1" s="80" t="s">
        <v>160</v>
      </c>
      <c r="Q1" s="80" t="s">
        <v>140</v>
      </c>
      <c r="R1" s="80" t="s">
        <v>141</v>
      </c>
      <c r="S1" s="80" t="s">
        <v>142</v>
      </c>
    </row>
    <row r="2" spans="1:19" ht="12.7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P2" s="80" t="s">
        <v>161</v>
      </c>
      <c r="Q2" s="80" t="s">
        <v>144</v>
      </c>
      <c r="R2" s="80">
        <v>0.422889754</v>
      </c>
      <c r="S2" s="80">
        <v>0.7282936587</v>
      </c>
    </row>
    <row r="3" spans="1:19" ht="12.7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P3" s="80" t="s">
        <v>161</v>
      </c>
      <c r="Q3" s="80" t="s">
        <v>145</v>
      </c>
      <c r="R3" s="80">
        <v>0.1347881481</v>
      </c>
      <c r="S3" s="80">
        <v>0.1176649122</v>
      </c>
    </row>
    <row r="4" spans="1:19" ht="20.25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P4" s="80" t="s">
        <v>161</v>
      </c>
      <c r="Q4" s="80" t="s">
        <v>146</v>
      </c>
      <c r="R4" s="80">
        <v>0.9822308798</v>
      </c>
      <c r="S4" s="80">
        <v>1.8567947037</v>
      </c>
    </row>
    <row r="5" spans="1:19" ht="12" customHeight="1">
      <c r="A5" s="84" t="s">
        <v>0</v>
      </c>
      <c r="B5" s="86" t="s">
        <v>118</v>
      </c>
      <c r="C5" s="87"/>
      <c r="D5" s="88"/>
      <c r="E5" s="86" t="s">
        <v>119</v>
      </c>
      <c r="F5" s="87"/>
      <c r="G5" s="88"/>
      <c r="H5" s="86" t="s">
        <v>22</v>
      </c>
      <c r="I5" s="87"/>
      <c r="J5" s="88"/>
      <c r="P5" s="80" t="s">
        <v>161</v>
      </c>
      <c r="Q5" s="80" t="s">
        <v>147</v>
      </c>
      <c r="R5" s="80">
        <v>5.0846228059</v>
      </c>
      <c r="S5" s="80">
        <v>6.1754698174</v>
      </c>
    </row>
    <row r="6" spans="1:19" ht="12" customHeight="1">
      <c r="A6" s="90"/>
      <c r="B6" s="3">
        <v>1987</v>
      </c>
      <c r="C6" s="3" t="s">
        <v>232</v>
      </c>
      <c r="D6" s="3" t="s">
        <v>234</v>
      </c>
      <c r="E6" s="3">
        <v>1987</v>
      </c>
      <c r="F6" s="3" t="s">
        <v>232</v>
      </c>
      <c r="G6" s="3" t="s">
        <v>234</v>
      </c>
      <c r="H6" s="3">
        <v>1987</v>
      </c>
      <c r="I6" s="6" t="s">
        <v>232</v>
      </c>
      <c r="J6" s="6" t="s">
        <v>234</v>
      </c>
      <c r="P6" s="80" t="s">
        <v>161</v>
      </c>
      <c r="Q6" s="80" t="s">
        <v>148</v>
      </c>
      <c r="R6" s="80">
        <v>1.1928247252</v>
      </c>
      <c r="S6" s="80">
        <v>1.5649293603</v>
      </c>
    </row>
    <row r="7" spans="1:19" ht="12" customHeight="1">
      <c r="A7" s="7" t="s">
        <v>3</v>
      </c>
      <c r="B7" s="62"/>
      <c r="C7" s="62"/>
      <c r="D7" s="62"/>
      <c r="E7" s="62"/>
      <c r="F7" s="62"/>
      <c r="G7" s="62"/>
      <c r="H7" s="62"/>
      <c r="I7" s="26"/>
      <c r="J7" s="26"/>
      <c r="P7" s="80" t="s">
        <v>162</v>
      </c>
      <c r="Q7" s="80" t="s">
        <v>144</v>
      </c>
      <c r="R7" s="80">
        <v>0.8674703932</v>
      </c>
      <c r="S7" s="80">
        <v>0.333731618</v>
      </c>
    </row>
    <row r="8" spans="1:19" ht="12" customHeight="1">
      <c r="A8" s="13" t="s">
        <v>4</v>
      </c>
      <c r="B8" s="14">
        <v>0.4</v>
      </c>
      <c r="C8" s="15">
        <f>VLOOKUP(N8,$Q$2:$S$6,2,FALSE)</f>
        <v>0.422889754</v>
      </c>
      <c r="D8" s="15">
        <f>VLOOKUP(N8,$Q$2:$S$6,3,FALSE)</f>
        <v>0.7282936587</v>
      </c>
      <c r="E8" s="14">
        <v>0.3</v>
      </c>
      <c r="F8" s="15">
        <f>VLOOKUP(N8,$Q$7:$S$11,2,FALSE)</f>
        <v>0.8674703932</v>
      </c>
      <c r="G8" s="15">
        <f>VLOOKUP(N8,$Q$7:$S$11,3,FALSE)</f>
        <v>0.333731618</v>
      </c>
      <c r="H8" s="14">
        <v>0.7</v>
      </c>
      <c r="I8" s="12">
        <f>VLOOKUP(N8,$Q$12:$S$16,2,FALSE)</f>
        <v>0.7836283312</v>
      </c>
      <c r="J8" s="12">
        <f>VLOOKUP(N8,$Q$12:$S$16,3,FALSE)</f>
        <v>0.8448780054</v>
      </c>
      <c r="N8" t="s">
        <v>144</v>
      </c>
      <c r="P8" s="80" t="s">
        <v>162</v>
      </c>
      <c r="Q8" s="80" t="s">
        <v>145</v>
      </c>
      <c r="R8" s="80">
        <v>0.0715665261</v>
      </c>
      <c r="S8" s="80">
        <v>0.1925977882</v>
      </c>
    </row>
    <row r="9" spans="1:19" ht="12" customHeight="1">
      <c r="A9" s="13" t="s">
        <v>23</v>
      </c>
      <c r="B9" s="14">
        <v>0.1</v>
      </c>
      <c r="C9" s="15">
        <f>VLOOKUP(N9,$Q$2:$S$6,2,FALSE)</f>
        <v>0.1347881481</v>
      </c>
      <c r="D9" s="15">
        <f>VLOOKUP(N9,$Q$2:$S$6,3,FALSE)</f>
        <v>0.1176649122</v>
      </c>
      <c r="E9" s="14">
        <v>0.1</v>
      </c>
      <c r="F9" s="15">
        <f>VLOOKUP(N9,$Q$7:$S$11,2,FALSE)</f>
        <v>0.0715665261</v>
      </c>
      <c r="G9" s="15">
        <f>VLOOKUP(N9,$Q$7:$S$11,3,FALSE)</f>
        <v>0.1925977882</v>
      </c>
      <c r="H9" s="14">
        <v>0.2</v>
      </c>
      <c r="I9" s="12">
        <f>VLOOKUP(N9,$Q$12:$S$16,2,FALSE)</f>
        <v>0.2692444332</v>
      </c>
      <c r="J9" s="12">
        <f>VLOOKUP(N9,$Q$12:$S$16,3,FALSE)</f>
        <v>0.2514339077</v>
      </c>
      <c r="N9" t="s">
        <v>145</v>
      </c>
      <c r="P9" s="80" t="s">
        <v>162</v>
      </c>
      <c r="Q9" s="80" t="s">
        <v>146</v>
      </c>
      <c r="R9" s="80">
        <v>1.5911868006</v>
      </c>
      <c r="S9" s="80">
        <v>0.8892683918</v>
      </c>
    </row>
    <row r="10" spans="1:19" ht="12" customHeight="1">
      <c r="A10" s="13" t="s">
        <v>104</v>
      </c>
      <c r="B10" s="15">
        <v>0.8</v>
      </c>
      <c r="C10" s="15">
        <f>VLOOKUP(N10,$Q$2:$S$6,2,FALSE)</f>
        <v>0.9822308798</v>
      </c>
      <c r="D10" s="15">
        <f>VLOOKUP(N10,$Q$2:$S$6,3,FALSE)</f>
        <v>1.8567947037</v>
      </c>
      <c r="E10" s="15">
        <v>0.7</v>
      </c>
      <c r="F10" s="15">
        <f>VLOOKUP(N10,$Q$7:$S$11,2,FALSE)</f>
        <v>1.5911868006</v>
      </c>
      <c r="G10" s="15">
        <f>VLOOKUP(N10,$Q$7:$S$11,3,FALSE)</f>
        <v>0.8892683918</v>
      </c>
      <c r="H10" s="15">
        <v>1.1</v>
      </c>
      <c r="I10" s="12">
        <f>VLOOKUP(N10,$Q$12:$S$16,2,FALSE)</f>
        <v>1.8643158281</v>
      </c>
      <c r="J10" s="12">
        <f>VLOOKUP(N10,$Q$12:$S$16,3,FALSE)</f>
        <v>1.656627484</v>
      </c>
      <c r="N10" t="s">
        <v>146</v>
      </c>
      <c r="P10" s="80" t="s">
        <v>162</v>
      </c>
      <c r="Q10" s="80" t="s">
        <v>147</v>
      </c>
      <c r="R10" s="80">
        <v>4.2733295454</v>
      </c>
      <c r="S10" s="80">
        <v>4.1521698295</v>
      </c>
    </row>
    <row r="11" spans="1:19" ht="12" customHeight="1">
      <c r="A11" s="16" t="s">
        <v>115</v>
      </c>
      <c r="B11" s="14">
        <v>1.3</v>
      </c>
      <c r="C11" s="15">
        <f>SUM(C8:C10)</f>
        <v>1.5399087819</v>
      </c>
      <c r="D11" s="15">
        <f>SUM(D8:D10)</f>
        <v>2.7027532746</v>
      </c>
      <c r="E11" s="14">
        <v>1.1</v>
      </c>
      <c r="F11" s="15">
        <f>SUM(F8:F10)</f>
        <v>2.5302237199</v>
      </c>
      <c r="G11" s="15">
        <f>SUM(G8:G10)</f>
        <v>1.4155977979999999</v>
      </c>
      <c r="H11" s="14" t="s">
        <v>20</v>
      </c>
      <c r="I11" s="18">
        <f>SUM(I8:I10)</f>
        <v>2.9171885925</v>
      </c>
      <c r="J11" s="18">
        <f>SUM(J8:J10)</f>
        <v>2.7529393971</v>
      </c>
      <c r="N11" s="4"/>
      <c r="P11" s="80" t="s">
        <v>162</v>
      </c>
      <c r="Q11" s="80" t="s">
        <v>148</v>
      </c>
      <c r="R11" s="80">
        <v>0.5062285001</v>
      </c>
      <c r="S11" s="80">
        <v>0.4239193415</v>
      </c>
    </row>
    <row r="12" spans="1:19" ht="12" customHeight="1">
      <c r="A12" s="7" t="s">
        <v>99</v>
      </c>
      <c r="B12" s="62"/>
      <c r="C12" s="19"/>
      <c r="D12" s="19"/>
      <c r="E12" s="62"/>
      <c r="F12" s="19"/>
      <c r="G12" s="19"/>
      <c r="H12" s="62"/>
      <c r="I12" s="19"/>
      <c r="J12" s="19"/>
      <c r="N12" s="4"/>
      <c r="P12" s="80" t="s">
        <v>163</v>
      </c>
      <c r="Q12" s="80" t="s">
        <v>144</v>
      </c>
      <c r="R12" s="80">
        <v>0.7836283312</v>
      </c>
      <c r="S12" s="80">
        <v>0.8448780054</v>
      </c>
    </row>
    <row r="13" spans="1:19" ht="12" customHeight="1">
      <c r="A13" s="10" t="s">
        <v>24</v>
      </c>
      <c r="B13" s="14">
        <v>3.7</v>
      </c>
      <c r="C13" s="12">
        <f>VLOOKUP(N13,$Q$2:$S$6,2,FALSE)</f>
        <v>5.0846228059</v>
      </c>
      <c r="D13" s="12">
        <f>VLOOKUP(N13,$Q$2:$S$6,3,FALSE)</f>
        <v>6.1754698174</v>
      </c>
      <c r="E13" s="14">
        <v>3.2</v>
      </c>
      <c r="F13" s="12">
        <f>VLOOKUP(N13,$Q$7:$S$11,2,FALSE)</f>
        <v>4.2733295454</v>
      </c>
      <c r="G13" s="12">
        <f>VLOOKUP(N13,$Q$7:$S$11,3,FALSE)</f>
        <v>4.1521698295</v>
      </c>
      <c r="H13" s="14">
        <v>6.6</v>
      </c>
      <c r="I13" s="12">
        <f>VLOOKUP(N13,$Q$12:$S$16,2,FALSE)</f>
        <v>7.849149354</v>
      </c>
      <c r="J13" s="12">
        <f>VLOOKUP(N13,$Q$12:$S$16,3,FALSE)</f>
        <v>7.6904726991</v>
      </c>
      <c r="N13" t="s">
        <v>147</v>
      </c>
      <c r="P13" s="80" t="s">
        <v>163</v>
      </c>
      <c r="Q13" s="80" t="s">
        <v>145</v>
      </c>
      <c r="R13" s="80">
        <v>0.2692444332</v>
      </c>
      <c r="S13" s="80">
        <v>0.2514339077</v>
      </c>
    </row>
    <row r="14" spans="1:19" ht="12" customHeight="1">
      <c r="A14" s="13" t="s">
        <v>8</v>
      </c>
      <c r="B14" s="14">
        <v>0.6</v>
      </c>
      <c r="C14" s="12">
        <f>VLOOKUP(N14,$Q$2:$S$6,2,FALSE)</f>
        <v>1.1928247252</v>
      </c>
      <c r="D14" s="12">
        <f>VLOOKUP(N14,$Q$2:$S$6,3,FALSE)</f>
        <v>1.5649293603</v>
      </c>
      <c r="E14" s="14">
        <v>0.5</v>
      </c>
      <c r="F14" s="12">
        <f>VLOOKUP(N14,$Q$7:$S$11,2,FALSE)</f>
        <v>0.5062285001</v>
      </c>
      <c r="G14" s="12">
        <f>VLOOKUP(N14,$Q$7:$S$11,3,FALSE)</f>
        <v>0.4239193415</v>
      </c>
      <c r="H14" s="14">
        <v>1.2</v>
      </c>
      <c r="I14" s="12">
        <f>VLOOKUP(N14,$Q$12:$S$16,2,FALSE)</f>
        <v>0.8769485055</v>
      </c>
      <c r="J14" s="12">
        <f>VLOOKUP(N14,$Q$12:$S$16,3,FALSE)</f>
        <v>0.8798509317</v>
      </c>
      <c r="N14" t="s">
        <v>148</v>
      </c>
      <c r="P14" s="80" t="s">
        <v>163</v>
      </c>
      <c r="Q14" s="80" t="s">
        <v>146</v>
      </c>
      <c r="R14" s="80">
        <v>1.8643158281</v>
      </c>
      <c r="S14" s="80">
        <v>1.656627484</v>
      </c>
    </row>
    <row r="15" spans="1:19" ht="12" customHeight="1">
      <c r="A15" s="13" t="s">
        <v>100</v>
      </c>
      <c r="B15" s="14">
        <v>4.3</v>
      </c>
      <c r="C15" s="15">
        <f>SUM(C13:C14)</f>
        <v>6.2774475311</v>
      </c>
      <c r="D15" s="15">
        <f>SUM(D13:D14)</f>
        <v>7.7403991777</v>
      </c>
      <c r="E15" s="14">
        <v>3.7</v>
      </c>
      <c r="F15" s="15">
        <f>SUM(F13:F14)</f>
        <v>4.7795580455</v>
      </c>
      <c r="G15" s="15">
        <f>SUM(G13:G14)</f>
        <v>4.576089171</v>
      </c>
      <c r="H15" s="14">
        <v>7.8</v>
      </c>
      <c r="I15" s="15">
        <f>SUM(I13:I14)</f>
        <v>8.7260978595</v>
      </c>
      <c r="J15" s="15">
        <f>SUM(J13:J14)</f>
        <v>8.570323630799999</v>
      </c>
      <c r="N15" s="2"/>
      <c r="P15" s="80" t="s">
        <v>163</v>
      </c>
      <c r="Q15" s="80" t="s">
        <v>147</v>
      </c>
      <c r="R15" s="80">
        <v>7.849149354</v>
      </c>
      <c r="S15" s="80">
        <v>7.6904726991</v>
      </c>
    </row>
    <row r="16" spans="1:19" ht="12" customHeight="1">
      <c r="A16" s="13" t="s">
        <v>116</v>
      </c>
      <c r="B16" s="14">
        <v>5.6</v>
      </c>
      <c r="C16" s="15">
        <f>SUM(C11,C15)</f>
        <v>7.8173563129999994</v>
      </c>
      <c r="D16" s="15">
        <f>SUM(D11,D15)</f>
        <v>10.4431524523</v>
      </c>
      <c r="E16" s="14">
        <v>4.8</v>
      </c>
      <c r="F16" s="15">
        <f>SUM(F11,F15)</f>
        <v>7.3097817654</v>
      </c>
      <c r="G16" s="15">
        <f>SUM(G11,G15)</f>
        <v>5.991686969</v>
      </c>
      <c r="H16" s="14">
        <v>9.8</v>
      </c>
      <c r="I16" s="15">
        <f>SUM(I11,I15)</f>
        <v>11.643286452</v>
      </c>
      <c r="J16" s="15">
        <f>SUM(J11,J15)</f>
        <v>11.3232630279</v>
      </c>
      <c r="N16" s="2"/>
      <c r="P16" s="80" t="s">
        <v>163</v>
      </c>
      <c r="Q16" s="80" t="s">
        <v>148</v>
      </c>
      <c r="R16" s="80">
        <v>0.8769485055</v>
      </c>
      <c r="S16" s="80">
        <v>0.8798509317</v>
      </c>
    </row>
    <row r="17" spans="1:19" ht="12" customHeight="1">
      <c r="A17" s="1"/>
      <c r="B17" s="1"/>
      <c r="C17" s="1"/>
      <c r="D17" s="1"/>
      <c r="E17" s="1"/>
      <c r="F17" s="1"/>
      <c r="G17" s="1"/>
      <c r="H17" s="1"/>
      <c r="I17" s="1"/>
      <c r="N17" s="2"/>
      <c r="P17" s="80" t="s">
        <v>164</v>
      </c>
      <c r="Q17" s="80" t="s">
        <v>144</v>
      </c>
      <c r="R17" s="80">
        <v>1.1144292876</v>
      </c>
      <c r="S17" s="80">
        <v>1.0191223815</v>
      </c>
    </row>
    <row r="18" spans="1:19" ht="12" customHeight="1">
      <c r="A18" s="83" t="s">
        <v>0</v>
      </c>
      <c r="B18" s="86" t="s">
        <v>25</v>
      </c>
      <c r="C18" s="87"/>
      <c r="D18" s="88"/>
      <c r="E18" s="86" t="s">
        <v>26</v>
      </c>
      <c r="F18" s="87"/>
      <c r="G18" s="88"/>
      <c r="H18" s="86" t="s">
        <v>27</v>
      </c>
      <c r="I18" s="87"/>
      <c r="J18" s="88"/>
      <c r="N18" s="2"/>
      <c r="P18" s="80" t="s">
        <v>164</v>
      </c>
      <c r="Q18" s="80" t="s">
        <v>145</v>
      </c>
      <c r="R18" s="80">
        <v>0.3212238861</v>
      </c>
      <c r="S18" s="80">
        <v>0.2610836613</v>
      </c>
    </row>
    <row r="19" spans="1:19" ht="12" customHeight="1">
      <c r="A19" s="84"/>
      <c r="B19" s="6">
        <v>1987</v>
      </c>
      <c r="C19" s="6" t="s">
        <v>232</v>
      </c>
      <c r="D19" s="6" t="s">
        <v>234</v>
      </c>
      <c r="E19" s="6">
        <v>1987</v>
      </c>
      <c r="F19" s="6" t="s">
        <v>232</v>
      </c>
      <c r="G19" s="6" t="s">
        <v>234</v>
      </c>
      <c r="H19" s="6">
        <v>1987</v>
      </c>
      <c r="I19" s="6" t="s">
        <v>232</v>
      </c>
      <c r="J19" s="6" t="s">
        <v>234</v>
      </c>
      <c r="N19" s="2"/>
      <c r="P19" s="80" t="s">
        <v>164</v>
      </c>
      <c r="Q19" s="80" t="s">
        <v>146</v>
      </c>
      <c r="R19" s="80">
        <v>2.4501872996</v>
      </c>
      <c r="S19" s="80">
        <v>2.1155260306</v>
      </c>
    </row>
    <row r="20" spans="1:19" ht="12" customHeight="1">
      <c r="A20" s="7" t="s">
        <v>3</v>
      </c>
      <c r="B20" s="8"/>
      <c r="C20" s="8"/>
      <c r="D20" s="8"/>
      <c r="E20" s="8"/>
      <c r="F20" s="8"/>
      <c r="G20" s="8"/>
      <c r="H20" s="8"/>
      <c r="I20" s="26"/>
      <c r="J20" s="26"/>
      <c r="N20" s="2"/>
      <c r="P20" s="80" t="s">
        <v>164</v>
      </c>
      <c r="Q20" s="80" t="s">
        <v>147</v>
      </c>
      <c r="R20" s="80">
        <v>9.5882446757</v>
      </c>
      <c r="S20" s="80">
        <v>9.9195194004</v>
      </c>
    </row>
    <row r="21" spans="1:19" ht="12" customHeight="1">
      <c r="A21" s="10" t="s">
        <v>4</v>
      </c>
      <c r="B21" s="11" t="s">
        <v>13</v>
      </c>
      <c r="C21" s="12">
        <f>VLOOKUP(N21,$Q$17:$S$21,2,FALSE)</f>
        <v>1.1144292876</v>
      </c>
      <c r="D21" s="12">
        <f>VLOOKUP(N21,$Q$17:$S$21,3,FALSE)</f>
        <v>1.0191223815</v>
      </c>
      <c r="E21" s="11">
        <v>1.2</v>
      </c>
      <c r="F21" s="12">
        <f>VLOOKUP(N21,$Q$22:$S$26,2,FALSE)</f>
        <v>1.2225734437</v>
      </c>
      <c r="G21" s="12">
        <f>VLOOKUP(N21,$Q$22:$S$26,3,FALSE)</f>
        <v>1.1771088401</v>
      </c>
      <c r="H21" s="11">
        <v>1.1</v>
      </c>
      <c r="I21" s="12">
        <f>VLOOKUP(N21,$Q$27:$S$31,2,FALSE)</f>
        <v>1.3414303527</v>
      </c>
      <c r="J21" s="12">
        <f>VLOOKUP(N21,$Q$27:$S$31,3,FALSE)</f>
        <v>1.1617313581</v>
      </c>
      <c r="N21" t="s">
        <v>144</v>
      </c>
      <c r="P21" s="80" t="s">
        <v>164</v>
      </c>
      <c r="Q21" s="80" t="s">
        <v>148</v>
      </c>
      <c r="R21" s="80">
        <v>1.5685639135</v>
      </c>
      <c r="S21" s="80">
        <v>1.4670874657</v>
      </c>
    </row>
    <row r="22" spans="1:19" ht="12" customHeight="1">
      <c r="A22" s="13" t="s">
        <v>23</v>
      </c>
      <c r="B22" s="14">
        <v>0.3</v>
      </c>
      <c r="C22" s="12">
        <f>VLOOKUP(N22,$Q$17:$S$21,2,FALSE)</f>
        <v>0.3212238861</v>
      </c>
      <c r="D22" s="12">
        <f>VLOOKUP(N22,$Q$17:$S$21,3,FALSE)</f>
        <v>0.2610836613</v>
      </c>
      <c r="E22" s="14">
        <v>0.4</v>
      </c>
      <c r="F22" s="12">
        <f>VLOOKUP(N22,$Q$22:$S$26,2,FALSE)</f>
        <v>0.3108009964</v>
      </c>
      <c r="G22" s="12">
        <f>VLOOKUP(N22,$Q$22:$S$26,3,FALSE)</f>
        <v>0.3063331986</v>
      </c>
      <c r="H22" s="14">
        <v>0.3</v>
      </c>
      <c r="I22" s="12">
        <f>VLOOKUP(N22,$Q$27:$S$31,2,FALSE)</f>
        <v>0.4002779798</v>
      </c>
      <c r="J22" s="12">
        <f>VLOOKUP(N22,$Q$27:$S$31,3,FALSE)</f>
        <v>0.3793938529</v>
      </c>
      <c r="N22" t="s">
        <v>145</v>
      </c>
      <c r="P22" s="80" t="s">
        <v>165</v>
      </c>
      <c r="Q22" s="80" t="s">
        <v>144</v>
      </c>
      <c r="R22" s="80">
        <v>1.2225734437</v>
      </c>
      <c r="S22" s="80">
        <v>1.1771088401</v>
      </c>
    </row>
    <row r="23" spans="1:19" ht="12" customHeight="1">
      <c r="A23" s="13" t="s">
        <v>104</v>
      </c>
      <c r="B23" s="18">
        <v>1.3</v>
      </c>
      <c r="C23" s="12">
        <f>VLOOKUP(N23,$Q$17:$S$21,2,FALSE)</f>
        <v>2.4501872996</v>
      </c>
      <c r="D23" s="12">
        <f>VLOOKUP(N23,$Q$17:$S$21,3,FALSE)</f>
        <v>2.1155260306</v>
      </c>
      <c r="E23" s="18">
        <v>1.3</v>
      </c>
      <c r="F23" s="12">
        <f>VLOOKUP(N23,$Q$22:$S$26,2,FALSE)</f>
        <v>2.6350545566</v>
      </c>
      <c r="G23" s="12">
        <f>VLOOKUP(N23,$Q$22:$S$26,3,FALSE)</f>
        <v>2.4866828452</v>
      </c>
      <c r="H23" s="18">
        <v>1.4</v>
      </c>
      <c r="I23" s="12">
        <f>VLOOKUP(N23,$Q$27:$S$31,2,FALSE)</f>
        <v>2.7931683291</v>
      </c>
      <c r="J23" s="12">
        <f>VLOOKUP(N23,$Q$27:$S$31,3,FALSE)</f>
        <v>2.4010425814</v>
      </c>
      <c r="N23" t="s">
        <v>146</v>
      </c>
      <c r="P23" s="80" t="s">
        <v>165</v>
      </c>
      <c r="Q23" s="80" t="s">
        <v>145</v>
      </c>
      <c r="R23" s="80">
        <v>0.3108009964</v>
      </c>
      <c r="S23" s="80">
        <v>0.3063331986</v>
      </c>
    </row>
    <row r="24" spans="1:19" ht="12" customHeight="1">
      <c r="A24" s="16" t="s">
        <v>115</v>
      </c>
      <c r="B24" s="17">
        <v>2.6</v>
      </c>
      <c r="C24" s="18">
        <f>SUM(C21:C23)</f>
        <v>3.8858404733</v>
      </c>
      <c r="D24" s="18">
        <f>SUM(D21:D23)</f>
        <v>3.3957320733999996</v>
      </c>
      <c r="E24" s="17">
        <v>2.9</v>
      </c>
      <c r="F24" s="15">
        <f>SUM(F21:F23)</f>
        <v>4.1684289967</v>
      </c>
      <c r="G24" s="15">
        <f>SUM(G21:G23)</f>
        <v>3.9701248838999996</v>
      </c>
      <c r="H24" s="17">
        <v>2.8</v>
      </c>
      <c r="I24" s="15">
        <f>SUM(I21:I23)</f>
        <v>4.5348766616</v>
      </c>
      <c r="J24" s="15">
        <f>SUM(J21:J23)</f>
        <v>3.9421677924000003</v>
      </c>
      <c r="N24" s="4"/>
      <c r="P24" s="80" t="s">
        <v>165</v>
      </c>
      <c r="Q24" s="80" t="s">
        <v>146</v>
      </c>
      <c r="R24" s="80">
        <v>2.6350545566</v>
      </c>
      <c r="S24" s="80">
        <v>2.4866828452</v>
      </c>
    </row>
    <row r="25" spans="1:19" ht="12" customHeight="1">
      <c r="A25" s="7" t="s">
        <v>99</v>
      </c>
      <c r="B25" s="8"/>
      <c r="C25" s="19"/>
      <c r="D25" s="19"/>
      <c r="E25" s="8"/>
      <c r="F25" s="19"/>
      <c r="G25" s="19"/>
      <c r="H25" s="8"/>
      <c r="I25" s="57"/>
      <c r="J25" s="57"/>
      <c r="N25" s="4"/>
      <c r="P25" s="80" t="s">
        <v>165</v>
      </c>
      <c r="Q25" s="80" t="s">
        <v>147</v>
      </c>
      <c r="R25" s="80">
        <v>10.223596852</v>
      </c>
      <c r="S25" s="80">
        <v>10.330566464</v>
      </c>
    </row>
    <row r="26" spans="1:19" ht="12" customHeight="1">
      <c r="A26" s="10" t="s">
        <v>24</v>
      </c>
      <c r="B26" s="11">
        <v>8.3</v>
      </c>
      <c r="C26" s="12">
        <f>VLOOKUP(N26,$Q$17:$S$21,2,FALSE)</f>
        <v>9.5882446757</v>
      </c>
      <c r="D26" s="12">
        <f>VLOOKUP(N26,$Q$17:$S$21,3,FALSE)</f>
        <v>9.9195194004</v>
      </c>
      <c r="E26" s="11">
        <v>8.9</v>
      </c>
      <c r="F26" s="12">
        <f>VLOOKUP(N26,$Q$22:$S$26,2,FALSE)</f>
        <v>10.223596852</v>
      </c>
      <c r="G26" s="12">
        <f>VLOOKUP(N26,$Q$22:$S$26,3,FALSE)</f>
        <v>10.330566464</v>
      </c>
      <c r="H26" s="11">
        <v>9.8</v>
      </c>
      <c r="I26" s="12">
        <f>VLOOKUP(N26,$Q$27:$S$31,2,FALSE)</f>
        <v>10.974161147</v>
      </c>
      <c r="J26" s="12">
        <f>VLOOKUP(N26,$Q$27:$S$31,3,FALSE)</f>
        <v>10.861376363</v>
      </c>
      <c r="N26" t="s">
        <v>147</v>
      </c>
      <c r="P26" s="80" t="s">
        <v>165</v>
      </c>
      <c r="Q26" s="80" t="s">
        <v>148</v>
      </c>
      <c r="R26" s="80">
        <v>2.0089178269</v>
      </c>
      <c r="S26" s="80">
        <v>1.9566166622</v>
      </c>
    </row>
    <row r="27" spans="1:19" ht="12" customHeight="1">
      <c r="A27" s="13" t="s">
        <v>8</v>
      </c>
      <c r="B27" s="14">
        <v>1.9</v>
      </c>
      <c r="C27" s="12">
        <f>VLOOKUP(N27,$Q$17:$S$21,2,FALSE)</f>
        <v>1.5685639135</v>
      </c>
      <c r="D27" s="12">
        <f>VLOOKUP(N27,$Q$17:$S$21,3,FALSE)</f>
        <v>1.4670874657</v>
      </c>
      <c r="E27" s="14">
        <v>2.4</v>
      </c>
      <c r="F27" s="12">
        <f>VLOOKUP(N27,$Q$22:$S$26,2,FALSE)</f>
        <v>2.0089178269</v>
      </c>
      <c r="G27" s="12">
        <f>VLOOKUP(N27,$Q$22:$S$26,3,FALSE)</f>
        <v>1.9566166622</v>
      </c>
      <c r="H27" s="14">
        <v>2.7</v>
      </c>
      <c r="I27" s="12">
        <f>VLOOKUP(N27,$Q$27:$S$31,2,FALSE)</f>
        <v>2.4308230103</v>
      </c>
      <c r="J27" s="12">
        <f>VLOOKUP(N27,$Q$27:$S$31,3,FALSE)</f>
        <v>2.3193771955</v>
      </c>
      <c r="N27" t="s">
        <v>148</v>
      </c>
      <c r="P27" s="80" t="s">
        <v>166</v>
      </c>
      <c r="Q27" s="80" t="s">
        <v>144</v>
      </c>
      <c r="R27" s="80">
        <v>1.3414303527</v>
      </c>
      <c r="S27" s="80">
        <v>1.1617313581</v>
      </c>
    </row>
    <row r="28" spans="1:19" ht="12" customHeight="1">
      <c r="A28" s="13" t="s">
        <v>100</v>
      </c>
      <c r="B28" s="14">
        <v>10.2</v>
      </c>
      <c r="C28" s="15">
        <f>SUM(C26:C27)</f>
        <v>11.1568085892</v>
      </c>
      <c r="D28" s="15">
        <f>SUM(D26:D27)</f>
        <v>11.386606866100001</v>
      </c>
      <c r="E28" s="14">
        <v>11.3</v>
      </c>
      <c r="F28" s="15">
        <f>SUM(F26:F27)</f>
        <v>12.2325146789</v>
      </c>
      <c r="G28" s="15">
        <f>SUM(G26:G27)</f>
        <v>12.2871831262</v>
      </c>
      <c r="H28" s="14">
        <v>12.5</v>
      </c>
      <c r="I28" s="15">
        <f>SUM(I26:I27)</f>
        <v>13.4049841573</v>
      </c>
      <c r="J28" s="15">
        <f>SUM(J26:J27)</f>
        <v>13.1807535585</v>
      </c>
      <c r="N28" s="2"/>
      <c r="P28" s="80" t="s">
        <v>166</v>
      </c>
      <c r="Q28" s="80" t="s">
        <v>145</v>
      </c>
      <c r="R28" s="80">
        <v>0.4002779798</v>
      </c>
      <c r="S28" s="80">
        <v>0.3793938529</v>
      </c>
    </row>
    <row r="29" spans="1:19" ht="12" customHeight="1">
      <c r="A29" s="13" t="s">
        <v>116</v>
      </c>
      <c r="B29" s="14">
        <v>12.8</v>
      </c>
      <c r="C29" s="15">
        <f>SUM(C24,C28)</f>
        <v>15.0426490625</v>
      </c>
      <c r="D29" s="15">
        <f>SUM(D24,D28)</f>
        <v>14.7823389395</v>
      </c>
      <c r="E29" s="14">
        <v>14.2</v>
      </c>
      <c r="F29" s="15">
        <f>SUM(F24,F28)</f>
        <v>16.4009436756</v>
      </c>
      <c r="G29" s="15">
        <f>SUM(G24,G28)</f>
        <v>16.2573080101</v>
      </c>
      <c r="H29" s="14">
        <v>15.3</v>
      </c>
      <c r="I29" s="15">
        <f>SUM(I24,I28)</f>
        <v>17.9398608189</v>
      </c>
      <c r="J29" s="15">
        <f>SUM(J24,J28)</f>
        <v>17.1229213509</v>
      </c>
      <c r="N29" s="2"/>
      <c r="P29" s="80" t="s">
        <v>166</v>
      </c>
      <c r="Q29" s="80" t="s">
        <v>146</v>
      </c>
      <c r="R29" s="80">
        <v>2.7931683291</v>
      </c>
      <c r="S29" s="80">
        <v>2.4010425814</v>
      </c>
    </row>
    <row r="30" spans="1:19" ht="12" customHeight="1">
      <c r="A30" s="1"/>
      <c r="B30" s="1"/>
      <c r="C30" s="1"/>
      <c r="D30" s="1"/>
      <c r="E30" s="1"/>
      <c r="F30" s="1"/>
      <c r="G30" s="1"/>
      <c r="H30" s="1"/>
      <c r="I30" s="1"/>
      <c r="N30" s="2"/>
      <c r="P30" s="80" t="s">
        <v>166</v>
      </c>
      <c r="Q30" s="80" t="s">
        <v>147</v>
      </c>
      <c r="R30" s="80">
        <v>10.974161147</v>
      </c>
      <c r="S30" s="80">
        <v>10.861376363</v>
      </c>
    </row>
    <row r="31" spans="1:19" ht="12" customHeight="1">
      <c r="A31" s="84" t="s">
        <v>0</v>
      </c>
      <c r="B31" s="86" t="s">
        <v>28</v>
      </c>
      <c r="C31" s="87"/>
      <c r="D31" s="88"/>
      <c r="E31" s="3" t="s">
        <v>29</v>
      </c>
      <c r="F31" s="86" t="s">
        <v>109</v>
      </c>
      <c r="G31" s="88"/>
      <c r="H31" s="86" t="s">
        <v>110</v>
      </c>
      <c r="I31" s="88"/>
      <c r="J31" s="27"/>
      <c r="N31" s="2"/>
      <c r="P31" s="80" t="s">
        <v>166</v>
      </c>
      <c r="Q31" s="80" t="s">
        <v>148</v>
      </c>
      <c r="R31" s="80">
        <v>2.4308230103</v>
      </c>
      <c r="S31" s="80">
        <v>2.3193771955</v>
      </c>
    </row>
    <row r="32" spans="1:19" ht="12" customHeight="1">
      <c r="A32" s="85"/>
      <c r="B32" s="6">
        <v>1987</v>
      </c>
      <c r="C32" s="6" t="s">
        <v>232</v>
      </c>
      <c r="D32" s="6" t="s">
        <v>234</v>
      </c>
      <c r="E32" s="6">
        <v>1987</v>
      </c>
      <c r="F32" s="6" t="s">
        <v>232</v>
      </c>
      <c r="G32" s="6" t="s">
        <v>234</v>
      </c>
      <c r="H32" s="6" t="s">
        <v>232</v>
      </c>
      <c r="I32" s="6" t="s">
        <v>234</v>
      </c>
      <c r="J32" s="27"/>
      <c r="N32" s="2"/>
      <c r="P32" s="80" t="s">
        <v>167</v>
      </c>
      <c r="Q32" s="80" t="s">
        <v>144</v>
      </c>
      <c r="R32" s="80">
        <v>1.2981565873</v>
      </c>
      <c r="S32" s="80">
        <v>1.2075091338</v>
      </c>
    </row>
    <row r="33" spans="1:19" ht="12" customHeight="1">
      <c r="A33" s="7" t="s">
        <v>3</v>
      </c>
      <c r="B33" s="8"/>
      <c r="C33" s="8"/>
      <c r="D33" s="64"/>
      <c r="E33" s="8"/>
      <c r="F33" s="57"/>
      <c r="G33" s="57"/>
      <c r="H33" s="57"/>
      <c r="I33" s="57"/>
      <c r="J33" s="27"/>
      <c r="N33" s="2"/>
      <c r="P33" s="80" t="s">
        <v>167</v>
      </c>
      <c r="Q33" s="80" t="s">
        <v>145</v>
      </c>
      <c r="R33" s="80">
        <v>0.3470557081</v>
      </c>
      <c r="S33" s="80">
        <v>0.3367982043</v>
      </c>
    </row>
    <row r="34" spans="1:19" ht="12" customHeight="1">
      <c r="A34" s="10" t="s">
        <v>4</v>
      </c>
      <c r="B34" s="11" t="s">
        <v>13</v>
      </c>
      <c r="C34" s="12">
        <f>VLOOKUP(N34,$Q$32:$S$36,2,FALSE)</f>
        <v>1.2981565873</v>
      </c>
      <c r="D34" s="12">
        <f>VLOOKUP(N34,$Q$32:$S$36,3,FALSE)</f>
        <v>1.2075091338</v>
      </c>
      <c r="E34" s="11">
        <v>0.7</v>
      </c>
      <c r="F34" s="12">
        <f>VLOOKUP(N34,$Q$37:$S$41,2,FALSE)</f>
        <v>1.1036337189</v>
      </c>
      <c r="G34" s="12">
        <f>VLOOKUP(N34,$Q$37:$S$41,3,FALSE)</f>
        <v>1.0575694232</v>
      </c>
      <c r="H34" s="12">
        <f>VLOOKUP(N34,$Q$42:$S$46,2,FALSE)</f>
        <v>0.9234548639</v>
      </c>
      <c r="I34" s="12">
        <f>VLOOKUP(N34,$Q$42:$S$46,3,FALSE)</f>
        <v>0.8511497484</v>
      </c>
      <c r="J34" s="27"/>
      <c r="N34" t="s">
        <v>144</v>
      </c>
      <c r="P34" s="80" t="s">
        <v>167</v>
      </c>
      <c r="Q34" s="80" t="s">
        <v>146</v>
      </c>
      <c r="R34" s="80">
        <v>2.7203529339</v>
      </c>
      <c r="S34" s="80">
        <v>2.5419275616</v>
      </c>
    </row>
    <row r="35" spans="1:19" ht="12" customHeight="1">
      <c r="A35" s="13" t="s">
        <v>23</v>
      </c>
      <c r="B35" s="14">
        <v>0.4</v>
      </c>
      <c r="C35" s="12">
        <f>VLOOKUP(N35,$Q$32:$S$36,2,FALSE)</f>
        <v>0.3470557081</v>
      </c>
      <c r="D35" s="12">
        <f>VLOOKUP(N35,$Q$32:$S$36,3,FALSE)</f>
        <v>0.3367982043</v>
      </c>
      <c r="E35" s="14">
        <v>0.2</v>
      </c>
      <c r="F35" s="12">
        <f>VLOOKUP(N35,$Q$37:$S$41,2,FALSE)</f>
        <v>0.3011583324</v>
      </c>
      <c r="G35" s="12">
        <f>VLOOKUP(N35,$Q$37:$S$41,3,FALSE)</f>
        <v>0.3335044253</v>
      </c>
      <c r="H35" s="12">
        <f>VLOOKUP(N35,$Q$42:$S$46,2,FALSE)</f>
        <v>0.357613536</v>
      </c>
      <c r="I35" s="12">
        <f>VLOOKUP(N35,$Q$42:$S$46,3,FALSE)</f>
        <v>0.2388546982</v>
      </c>
      <c r="J35" s="27"/>
      <c r="N35" t="s">
        <v>145</v>
      </c>
      <c r="P35" s="80" t="s">
        <v>167</v>
      </c>
      <c r="Q35" s="80" t="s">
        <v>147</v>
      </c>
      <c r="R35" s="80">
        <v>11.524857644</v>
      </c>
      <c r="S35" s="80">
        <v>11.236152785</v>
      </c>
    </row>
    <row r="36" spans="1:19" ht="12" customHeight="1">
      <c r="A36" s="13" t="s">
        <v>104</v>
      </c>
      <c r="B36" s="18">
        <v>1.2</v>
      </c>
      <c r="C36" s="12">
        <f>VLOOKUP(N36,$Q$32:$S$36,2,FALSE)</f>
        <v>2.7203529339</v>
      </c>
      <c r="D36" s="12">
        <f>VLOOKUP(N36,$Q$32:$S$36,3,FALSE)</f>
        <v>2.5419275616</v>
      </c>
      <c r="E36" s="18">
        <v>0.9</v>
      </c>
      <c r="F36" s="12">
        <f>VLOOKUP(N36,$Q$37:$S$41,2,FALSE)</f>
        <v>2.3884851973</v>
      </c>
      <c r="G36" s="12">
        <f>VLOOKUP(N36,$Q$37:$S$41,3,FALSE)</f>
        <v>2.1056569462</v>
      </c>
      <c r="H36" s="12">
        <f>VLOOKUP(N36,$Q$42:$S$46,2,FALSE)</f>
        <v>2.1327587683</v>
      </c>
      <c r="I36" s="12">
        <f>VLOOKUP(N36,$Q$42:$S$46,3,FALSE)</f>
        <v>1.8051149206</v>
      </c>
      <c r="J36" s="27"/>
      <c r="N36" t="s">
        <v>146</v>
      </c>
      <c r="P36" s="80" t="s">
        <v>167</v>
      </c>
      <c r="Q36" s="80" t="s">
        <v>148</v>
      </c>
      <c r="R36" s="80">
        <v>2.7203019578</v>
      </c>
      <c r="S36" s="80">
        <v>2.5557173209</v>
      </c>
    </row>
    <row r="37" spans="1:19" ht="12" customHeight="1">
      <c r="A37" s="16" t="s">
        <v>115</v>
      </c>
      <c r="B37" s="17">
        <v>2.6</v>
      </c>
      <c r="C37" s="15">
        <f>SUM(C34:C36)</f>
        <v>4.3655652293000005</v>
      </c>
      <c r="D37" s="15">
        <f>SUM(D34:D36)</f>
        <v>4.0862348997</v>
      </c>
      <c r="E37" s="17">
        <v>1.8</v>
      </c>
      <c r="F37" s="15">
        <f>SUM(F34:F36)</f>
        <v>3.7932772486</v>
      </c>
      <c r="G37" s="15">
        <f>SUM(G34:G36)</f>
        <v>3.4967307947</v>
      </c>
      <c r="H37" s="15">
        <f>SUM(H34:H36)</f>
        <v>3.4138271682</v>
      </c>
      <c r="I37" s="15">
        <f>SUM(I34:I36)</f>
        <v>2.8951193672</v>
      </c>
      <c r="J37" s="27"/>
      <c r="N37" s="4"/>
      <c r="P37" s="80" t="s">
        <v>168</v>
      </c>
      <c r="Q37" s="80" t="s">
        <v>144</v>
      </c>
      <c r="R37" s="80">
        <v>1.1036337189</v>
      </c>
      <c r="S37" s="80">
        <v>1.0575694232</v>
      </c>
    </row>
    <row r="38" spans="1:19" ht="12" customHeight="1">
      <c r="A38" s="7" t="s">
        <v>99</v>
      </c>
      <c r="B38" s="8"/>
      <c r="C38" s="19"/>
      <c r="D38" s="66"/>
      <c r="E38" s="8"/>
      <c r="F38" s="20"/>
      <c r="G38" s="20"/>
      <c r="H38" s="20"/>
      <c r="I38" s="20"/>
      <c r="J38" s="27"/>
      <c r="N38" s="4"/>
      <c r="P38" s="80" t="s">
        <v>168</v>
      </c>
      <c r="Q38" s="80" t="s">
        <v>145</v>
      </c>
      <c r="R38" s="80">
        <v>0.3011583324</v>
      </c>
      <c r="S38" s="80">
        <v>0.3335044253</v>
      </c>
    </row>
    <row r="39" spans="1:19" ht="12" customHeight="1">
      <c r="A39" s="10" t="s">
        <v>24</v>
      </c>
      <c r="B39" s="11">
        <v>8.2</v>
      </c>
      <c r="C39" s="12">
        <f>VLOOKUP(N39,$Q$32:$S$36,2,FALSE)</f>
        <v>11.524857644</v>
      </c>
      <c r="D39" s="12">
        <f>VLOOKUP(N39,$Q$32:$S$36,3,FALSE)</f>
        <v>11.236152785</v>
      </c>
      <c r="E39" s="11">
        <v>7.6</v>
      </c>
      <c r="F39" s="12">
        <f>VLOOKUP(N39,$Q$37:$S$41,2,FALSE)</f>
        <v>10.760732067</v>
      </c>
      <c r="G39" s="12">
        <f>VLOOKUP(N39,$Q$37:$S$41,3,FALSE)</f>
        <v>10.818623339</v>
      </c>
      <c r="H39" s="12">
        <f>VLOOKUP(N39,$Q$42:$S$46,2,FALSE)</f>
        <v>9.197545517</v>
      </c>
      <c r="I39" s="12">
        <f>VLOOKUP(N39,$Q$42:$S$46,3,FALSE)</f>
        <v>8.8746185505</v>
      </c>
      <c r="J39" s="27"/>
      <c r="N39" t="s">
        <v>147</v>
      </c>
      <c r="P39" s="80" t="s">
        <v>168</v>
      </c>
      <c r="Q39" s="80" t="s">
        <v>146</v>
      </c>
      <c r="R39" s="80">
        <v>2.3884851973</v>
      </c>
      <c r="S39" s="80">
        <v>2.1056569462</v>
      </c>
    </row>
    <row r="40" spans="1:19" ht="12" customHeight="1">
      <c r="A40" s="13" t="s">
        <v>8</v>
      </c>
      <c r="B40" s="14">
        <v>2.9</v>
      </c>
      <c r="C40" s="12">
        <f>VLOOKUP(N40,$Q$32:$S$36,2,FALSE)</f>
        <v>2.7203019578</v>
      </c>
      <c r="D40" s="12">
        <f>VLOOKUP(N40,$Q$32:$S$36,3,FALSE)</f>
        <v>2.5557173209</v>
      </c>
      <c r="E40" s="14">
        <v>2.8</v>
      </c>
      <c r="F40" s="12">
        <f>VLOOKUP(N40,$Q$37:$S$41,2,FALSE)</f>
        <v>3.0610531887</v>
      </c>
      <c r="G40" s="12">
        <f>VLOOKUP(N40,$Q$37:$S$41,3,FALSE)</f>
        <v>3.1192139524</v>
      </c>
      <c r="H40" s="12">
        <f>VLOOKUP(N40,$Q$42:$S$46,2,FALSE)</f>
        <v>4.020886352</v>
      </c>
      <c r="I40" s="12">
        <f>VLOOKUP(N40,$Q$42:$S$46,3,FALSE)</f>
        <v>3.7077988834</v>
      </c>
      <c r="J40" s="27"/>
      <c r="N40" t="s">
        <v>148</v>
      </c>
      <c r="P40" s="80" t="s">
        <v>168</v>
      </c>
      <c r="Q40" s="80" t="s">
        <v>147</v>
      </c>
      <c r="R40" s="80">
        <v>10.760732067</v>
      </c>
      <c r="S40" s="80">
        <v>10.818623339</v>
      </c>
    </row>
    <row r="41" spans="1:19" ht="12" customHeight="1">
      <c r="A41" s="13" t="s">
        <v>100</v>
      </c>
      <c r="B41" s="14">
        <v>11.1</v>
      </c>
      <c r="C41" s="15">
        <f>SUM(C39:C40)</f>
        <v>14.245159601800001</v>
      </c>
      <c r="D41" s="15">
        <f>SUM(D39:D40)</f>
        <v>13.7918701059</v>
      </c>
      <c r="E41" s="14">
        <v>10.4</v>
      </c>
      <c r="F41" s="15">
        <f>SUM(F39:F40)</f>
        <v>13.8217852557</v>
      </c>
      <c r="G41" s="15">
        <f>SUM(G39:G40)</f>
        <v>13.937837291400001</v>
      </c>
      <c r="H41" s="15">
        <f>SUM(H39:H40)</f>
        <v>13.218431869</v>
      </c>
      <c r="I41" s="15">
        <f>SUM(I39:I40)</f>
        <v>12.5824174339</v>
      </c>
      <c r="J41" s="27"/>
      <c r="N41" s="2"/>
      <c r="P41" s="80" t="s">
        <v>168</v>
      </c>
      <c r="Q41" s="80" t="s">
        <v>148</v>
      </c>
      <c r="R41" s="80">
        <v>3.0610531887</v>
      </c>
      <c r="S41" s="80">
        <v>3.1192139524</v>
      </c>
    </row>
    <row r="42" spans="1:19" ht="12" customHeight="1">
      <c r="A42" s="13" t="s">
        <v>116</v>
      </c>
      <c r="B42" s="14">
        <v>13.7</v>
      </c>
      <c r="C42" s="65">
        <f>SUM(C37,C41)</f>
        <v>18.6107248311</v>
      </c>
      <c r="D42" s="65">
        <f>SUM(D37,D41)</f>
        <v>17.8781050056</v>
      </c>
      <c r="E42" s="14">
        <v>12.2</v>
      </c>
      <c r="F42" s="15">
        <f>SUM(F37,F41)</f>
        <v>17.6150625043</v>
      </c>
      <c r="G42" s="15">
        <f>SUM(G37,G41)</f>
        <v>17.4345680861</v>
      </c>
      <c r="H42" s="15">
        <f>SUM(H37,H41)</f>
        <v>16.6322590372</v>
      </c>
      <c r="I42" s="15">
        <f>SUM(I37,I41)</f>
        <v>15.4775368011</v>
      </c>
      <c r="J42" s="27"/>
      <c r="N42" s="2"/>
      <c r="P42" s="80" t="s">
        <v>110</v>
      </c>
      <c r="Q42" s="80" t="s">
        <v>144</v>
      </c>
      <c r="R42" s="80">
        <v>0.9234548639</v>
      </c>
      <c r="S42" s="80">
        <v>0.8511497484</v>
      </c>
    </row>
    <row r="43" spans="1:19" ht="12" customHeight="1">
      <c r="A43" s="71" t="s">
        <v>113</v>
      </c>
      <c r="B43" s="1"/>
      <c r="C43" s="1"/>
      <c r="D43" s="1"/>
      <c r="E43" s="1"/>
      <c r="F43" s="1"/>
      <c r="G43" s="1"/>
      <c r="H43" s="1"/>
      <c r="I43" s="1"/>
      <c r="P43" s="80" t="s">
        <v>110</v>
      </c>
      <c r="Q43" s="80" t="s">
        <v>145</v>
      </c>
      <c r="R43" s="80">
        <v>0.357613536</v>
      </c>
      <c r="S43" s="80">
        <v>0.2388546982</v>
      </c>
    </row>
    <row r="44" spans="1:19" ht="12" customHeight="1">
      <c r="A44" s="71" t="s">
        <v>114</v>
      </c>
      <c r="B44" s="1"/>
      <c r="C44" s="1"/>
      <c r="D44" s="1"/>
      <c r="E44" s="1"/>
      <c r="F44" s="1"/>
      <c r="G44" s="1"/>
      <c r="H44" s="1"/>
      <c r="I44" s="1"/>
      <c r="P44" s="80" t="s">
        <v>110</v>
      </c>
      <c r="Q44" s="80" t="s">
        <v>146</v>
      </c>
      <c r="R44" s="80">
        <v>2.1327587683</v>
      </c>
      <c r="S44" s="80">
        <v>1.8051149206</v>
      </c>
    </row>
    <row r="45" spans="1:19" ht="12" customHeight="1">
      <c r="A45" s="72" t="s">
        <v>106</v>
      </c>
      <c r="B45" s="1"/>
      <c r="C45" s="1"/>
      <c r="D45" s="1"/>
      <c r="E45" s="1"/>
      <c r="F45" s="1"/>
      <c r="G45" s="1"/>
      <c r="H45" s="1"/>
      <c r="I45" s="1"/>
      <c r="P45" s="80" t="s">
        <v>110</v>
      </c>
      <c r="Q45" s="80" t="s">
        <v>147</v>
      </c>
      <c r="R45" s="80">
        <v>9.197545517</v>
      </c>
      <c r="S45" s="80">
        <v>8.8746185505</v>
      </c>
    </row>
    <row r="46" spans="1:19" ht="10.5" customHeight="1">
      <c r="A46" s="1"/>
      <c r="P46" s="80" t="s">
        <v>110</v>
      </c>
      <c r="Q46" s="80" t="s">
        <v>148</v>
      </c>
      <c r="R46" s="80">
        <v>4.020886352</v>
      </c>
      <c r="S46" s="80">
        <v>3.7077988834</v>
      </c>
    </row>
    <row r="47" spans="16:19" ht="10.5" customHeight="1">
      <c r="P47" s="80" t="s">
        <v>159</v>
      </c>
      <c r="Q47" s="80" t="s">
        <v>144</v>
      </c>
      <c r="R47" s="80">
        <v>1.2648059284</v>
      </c>
      <c r="S47" s="80">
        <v>1.0367153286</v>
      </c>
    </row>
    <row r="48" spans="16:19" ht="10.5" customHeight="1">
      <c r="P48" s="80" t="s">
        <v>159</v>
      </c>
      <c r="Q48" s="80" t="s">
        <v>145</v>
      </c>
      <c r="R48" s="80">
        <v>0.5197525124</v>
      </c>
      <c r="S48" s="80">
        <v>0.4321738045</v>
      </c>
    </row>
    <row r="49" spans="16:19" ht="10.5" customHeight="1">
      <c r="P49" s="80" t="s">
        <v>159</v>
      </c>
      <c r="Q49" s="80" t="s">
        <v>146</v>
      </c>
      <c r="R49" s="80">
        <v>2.8920144812</v>
      </c>
      <c r="S49" s="80">
        <v>2.1581748731</v>
      </c>
    </row>
    <row r="50" spans="16:19" ht="10.5" customHeight="1">
      <c r="P50" s="80" t="s">
        <v>159</v>
      </c>
      <c r="Q50" s="80" t="s">
        <v>147</v>
      </c>
      <c r="R50" s="80">
        <v>11.410452327</v>
      </c>
      <c r="S50" s="80">
        <v>11.178657742</v>
      </c>
    </row>
    <row r="51" spans="16:19" ht="10.5" customHeight="1">
      <c r="P51" s="80" t="s">
        <v>159</v>
      </c>
      <c r="Q51" s="80" t="s">
        <v>148</v>
      </c>
      <c r="R51" s="80">
        <v>2.4661132564</v>
      </c>
      <c r="S51" s="80">
        <v>2.9008936835</v>
      </c>
    </row>
  </sheetData>
  <mergeCells count="13">
    <mergeCell ref="F31:G31"/>
    <mergeCell ref="H31:I31"/>
    <mergeCell ref="A18:A19"/>
    <mergeCell ref="A31:A32"/>
    <mergeCell ref="B5:D5"/>
    <mergeCell ref="B18:D18"/>
    <mergeCell ref="A1:J4"/>
    <mergeCell ref="B31:D31"/>
    <mergeCell ref="E5:G5"/>
    <mergeCell ref="H5:J5"/>
    <mergeCell ref="H18:J18"/>
    <mergeCell ref="E18:G18"/>
    <mergeCell ref="A5:A6"/>
  </mergeCells>
  <printOptions horizontalCentered="1"/>
  <pageMargins left="0.75" right="0.75" top="0.75" bottom="1" header="0.75" footer="0.5"/>
  <pageSetup fitToHeight="1" fitToWidth="1" horizontalDpi="600" verticalDpi="600" orientation="landscape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41"/>
  <sheetViews>
    <sheetView workbookViewId="0" topLeftCell="A1">
      <selection activeCell="N1" sqref="N1:U16384"/>
    </sheetView>
  </sheetViews>
  <sheetFormatPr defaultColWidth="9.140625" defaultRowHeight="13.5" customHeight="1"/>
  <cols>
    <col min="1" max="1" width="30.421875" style="2" customWidth="1"/>
    <col min="2" max="13" width="7.7109375" style="2" customWidth="1"/>
    <col min="14" max="15" width="0" style="2" hidden="1" customWidth="1"/>
    <col min="16" max="19" width="0" style="80" hidden="1" customWidth="1"/>
    <col min="20" max="21" width="0" style="2" hidden="1" customWidth="1"/>
    <col min="22" max="16384" width="9.140625" style="2" customWidth="1"/>
  </cols>
  <sheetData>
    <row r="1" spans="1:19" ht="12.75" customHeight="1">
      <c r="A1" s="89" t="s">
        <v>237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1"/>
      <c r="O1" s="1"/>
      <c r="P1" s="80" t="s">
        <v>179</v>
      </c>
      <c r="Q1" s="80" t="s">
        <v>140</v>
      </c>
      <c r="R1" s="80" t="s">
        <v>141</v>
      </c>
      <c r="S1" s="80" t="s">
        <v>142</v>
      </c>
    </row>
    <row r="2" spans="1:19" ht="12.7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1"/>
      <c r="O2" s="1"/>
      <c r="P2" s="80" t="s">
        <v>180</v>
      </c>
      <c r="Q2" s="80" t="s">
        <v>144</v>
      </c>
      <c r="R2" s="80">
        <v>0.6041743429</v>
      </c>
      <c r="S2" s="80">
        <v>0.5522382771</v>
      </c>
    </row>
    <row r="3" spans="1:19" ht="12.7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1"/>
      <c r="O3" s="1"/>
      <c r="P3" s="80" t="s">
        <v>180</v>
      </c>
      <c r="Q3" s="80" t="s">
        <v>145</v>
      </c>
      <c r="R3" s="80">
        <v>0.3512177721</v>
      </c>
      <c r="S3" s="80">
        <v>0.1214192479</v>
      </c>
    </row>
    <row r="4" spans="1:19" ht="12.7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1"/>
      <c r="O4" s="1"/>
      <c r="P4" s="80" t="s">
        <v>180</v>
      </c>
      <c r="Q4" s="80" t="s">
        <v>146</v>
      </c>
      <c r="R4" s="80">
        <v>1.3675647145</v>
      </c>
      <c r="S4" s="80">
        <v>1.2529173379</v>
      </c>
    </row>
    <row r="5" spans="1:19" ht="12.75" customHeight="1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1"/>
      <c r="O5" s="1"/>
      <c r="P5" s="80" t="s">
        <v>180</v>
      </c>
      <c r="Q5" s="80" t="s">
        <v>147</v>
      </c>
      <c r="R5" s="80">
        <v>5.1855220681</v>
      </c>
      <c r="S5" s="80">
        <v>6.5346632026</v>
      </c>
    </row>
    <row r="6" spans="1:19" ht="13.5" customHeight="1">
      <c r="A6" s="83" t="s">
        <v>0</v>
      </c>
      <c r="B6" s="83" t="s">
        <v>117</v>
      </c>
      <c r="C6" s="83"/>
      <c r="D6" s="83"/>
      <c r="E6" s="83" t="s">
        <v>30</v>
      </c>
      <c r="F6" s="83"/>
      <c r="G6" s="83"/>
      <c r="H6" s="83" t="s">
        <v>31</v>
      </c>
      <c r="I6" s="83"/>
      <c r="J6" s="83"/>
      <c r="K6" s="83" t="s">
        <v>32</v>
      </c>
      <c r="L6" s="83"/>
      <c r="M6" s="83"/>
      <c r="N6" s="1"/>
      <c r="O6" s="1"/>
      <c r="P6" s="80" t="s">
        <v>180</v>
      </c>
      <c r="Q6" s="80" t="s">
        <v>148</v>
      </c>
      <c r="R6" s="80">
        <v>1.3448442767</v>
      </c>
      <c r="S6" s="80">
        <v>1.2871884041</v>
      </c>
    </row>
    <row r="7" spans="1:19" ht="13.5" customHeight="1">
      <c r="A7" s="84"/>
      <c r="B7" s="6">
        <v>1987</v>
      </c>
      <c r="C7" s="6" t="s">
        <v>232</v>
      </c>
      <c r="D7" s="6" t="s">
        <v>234</v>
      </c>
      <c r="E7" s="6">
        <v>1987</v>
      </c>
      <c r="F7" s="6" t="s">
        <v>232</v>
      </c>
      <c r="G7" s="6" t="s">
        <v>234</v>
      </c>
      <c r="H7" s="6">
        <v>1987</v>
      </c>
      <c r="I7" s="6" t="s">
        <v>232</v>
      </c>
      <c r="J7" s="6" t="s">
        <v>234</v>
      </c>
      <c r="K7" s="6">
        <v>1987</v>
      </c>
      <c r="L7" s="6" t="s">
        <v>232</v>
      </c>
      <c r="M7" s="6" t="s">
        <v>234</v>
      </c>
      <c r="N7" s="1"/>
      <c r="O7" s="1"/>
      <c r="P7" s="80" t="s">
        <v>181</v>
      </c>
      <c r="Q7" s="80" t="s">
        <v>144</v>
      </c>
      <c r="R7" s="80">
        <v>0.8609912622</v>
      </c>
      <c r="S7" s="80">
        <v>0.6800536234</v>
      </c>
    </row>
    <row r="8" spans="1:19" ht="13.5" customHeight="1">
      <c r="A8" s="7" t="s">
        <v>3</v>
      </c>
      <c r="B8" s="8"/>
      <c r="C8" s="8"/>
      <c r="D8" s="8"/>
      <c r="E8" s="8"/>
      <c r="F8" s="8"/>
      <c r="G8" s="8"/>
      <c r="H8" s="8"/>
      <c r="I8" s="8"/>
      <c r="J8" s="8"/>
      <c r="K8" s="8"/>
      <c r="L8" s="9"/>
      <c r="M8" s="9"/>
      <c r="N8" s="1"/>
      <c r="O8" s="1"/>
      <c r="P8" s="80" t="s">
        <v>181</v>
      </c>
      <c r="Q8" s="80" t="s">
        <v>145</v>
      </c>
      <c r="R8" s="80">
        <v>0.1948660445</v>
      </c>
      <c r="S8" s="80">
        <v>0.2331701346</v>
      </c>
    </row>
    <row r="9" spans="1:19" ht="13.5" customHeight="1">
      <c r="A9" s="10" t="s">
        <v>4</v>
      </c>
      <c r="B9" s="11">
        <v>0.5</v>
      </c>
      <c r="C9" s="15">
        <f>VLOOKUP(N9,$Q$2:$S$6,2,FALSE)</f>
        <v>0.6041743429</v>
      </c>
      <c r="D9" s="15">
        <f>VLOOKUP(N9,$Q$2:$S$6,3,FALSE)</f>
        <v>0.5522382771</v>
      </c>
      <c r="E9" s="11">
        <v>0.7</v>
      </c>
      <c r="F9" s="15">
        <f>VLOOKUP(N9,$Q$7:$S$11,2,FALSE)</f>
        <v>0.8609912622</v>
      </c>
      <c r="G9" s="15">
        <f>VLOOKUP(N9,$Q$7:$S$11,3,FALSE)</f>
        <v>0.6800536234</v>
      </c>
      <c r="H9" s="11">
        <v>0.7</v>
      </c>
      <c r="I9" s="12">
        <f>VLOOKUP(N9,$Q$12:$S$16,2,FALSE)</f>
        <v>1.0292628854</v>
      </c>
      <c r="J9" s="12">
        <f>VLOOKUP(N9,$Q$12:$S$16,3,FALSE)</f>
        <v>0.9626756</v>
      </c>
      <c r="K9" s="11">
        <v>0.9</v>
      </c>
      <c r="L9" s="12">
        <f>VLOOKUP(N9,$Q$17:$S$21,2,FALSE)</f>
        <v>0.9870958305</v>
      </c>
      <c r="M9" s="12">
        <f>VLOOKUP(N9,$Q$17:$S$21,3,FALSE)</f>
        <v>1.009833299</v>
      </c>
      <c r="N9" t="s">
        <v>144</v>
      </c>
      <c r="O9" s="1"/>
      <c r="P9" s="80" t="s">
        <v>181</v>
      </c>
      <c r="Q9" s="80" t="s">
        <v>146</v>
      </c>
      <c r="R9" s="80">
        <v>1.7139178627</v>
      </c>
      <c r="S9" s="80">
        <v>1.4802112479</v>
      </c>
    </row>
    <row r="10" spans="1:19" ht="13.5" customHeight="1">
      <c r="A10" s="13" t="s">
        <v>33</v>
      </c>
      <c r="B10" s="14">
        <v>0.1</v>
      </c>
      <c r="C10" s="15">
        <f>VLOOKUP(N10,$Q$2:$S$6,2,FALSE)</f>
        <v>0.3512177721</v>
      </c>
      <c r="D10" s="15">
        <f>VLOOKUP(N10,$Q$2:$S$6,3,FALSE)</f>
        <v>0.1214192479</v>
      </c>
      <c r="E10" s="14">
        <v>0.1</v>
      </c>
      <c r="F10" s="15">
        <f>VLOOKUP(N10,$Q$7:$S$11,2,FALSE)</f>
        <v>0.1948660445</v>
      </c>
      <c r="G10" s="15">
        <f>VLOOKUP(N10,$Q$7:$S$11,3,FALSE)</f>
        <v>0.2331701346</v>
      </c>
      <c r="H10" s="14">
        <v>0.2</v>
      </c>
      <c r="I10" s="12">
        <f>VLOOKUP(N10,$Q$12:$S$16,2,FALSE)</f>
        <v>0.2694621232</v>
      </c>
      <c r="J10" s="12">
        <f>VLOOKUP(N10,$Q$12:$S$16,3,FALSE)</f>
        <v>0.2457940737</v>
      </c>
      <c r="K10" s="14">
        <v>0.3</v>
      </c>
      <c r="L10" s="12">
        <f>VLOOKUP(N10,$Q$17:$S$21,2,FALSE)</f>
        <v>0.3051204894</v>
      </c>
      <c r="M10" s="12">
        <f>VLOOKUP(N10,$Q$17:$S$21,3,FALSE)</f>
        <v>0.2929198584</v>
      </c>
      <c r="N10" t="s">
        <v>145</v>
      </c>
      <c r="O10" s="1"/>
      <c r="P10" s="80" t="s">
        <v>181</v>
      </c>
      <c r="Q10" s="80" t="s">
        <v>147</v>
      </c>
      <c r="R10" s="80">
        <v>6.287367679</v>
      </c>
      <c r="S10" s="80">
        <v>6.2502989032</v>
      </c>
    </row>
    <row r="11" spans="1:19" ht="13.5" customHeight="1">
      <c r="A11" s="13" t="s">
        <v>104</v>
      </c>
      <c r="B11" s="15">
        <v>0.5</v>
      </c>
      <c r="C11" s="15">
        <f>VLOOKUP(N11,$Q$2:$S$6,2,FALSE)</f>
        <v>1.3675647145</v>
      </c>
      <c r="D11" s="15">
        <f>VLOOKUP(N11,$Q$2:$S$6,3,FALSE)</f>
        <v>1.2529173379</v>
      </c>
      <c r="E11" s="15">
        <v>0.7</v>
      </c>
      <c r="F11" s="15">
        <f>VLOOKUP(N11,$Q$7:$S$11,2,FALSE)</f>
        <v>1.7139178627</v>
      </c>
      <c r="G11" s="15">
        <f>VLOOKUP(N11,$Q$7:$S$11,3,FALSE)</f>
        <v>1.4802112479</v>
      </c>
      <c r="H11" s="15">
        <v>1</v>
      </c>
      <c r="I11" s="12">
        <f>VLOOKUP(N11,$Q$12:$S$16,2,FALSE)</f>
        <v>2.2228761096</v>
      </c>
      <c r="J11" s="12">
        <f>VLOOKUP(N11,$Q$12:$S$16,3,FALSE)</f>
        <v>1.9693691243</v>
      </c>
      <c r="K11" s="15">
        <v>1.3</v>
      </c>
      <c r="L11" s="12">
        <f>VLOOKUP(N11,$Q$17:$S$21,2,FALSE)</f>
        <v>2.2972282565</v>
      </c>
      <c r="M11" s="12">
        <f>VLOOKUP(N11,$Q$17:$S$21,3,FALSE)</f>
        <v>2.1570420785</v>
      </c>
      <c r="N11" t="s">
        <v>146</v>
      </c>
      <c r="O11" s="1"/>
      <c r="P11" s="80" t="s">
        <v>181</v>
      </c>
      <c r="Q11" s="80" t="s">
        <v>148</v>
      </c>
      <c r="R11" s="80">
        <v>1.2272765583</v>
      </c>
      <c r="S11" s="80">
        <v>0.9785846658</v>
      </c>
    </row>
    <row r="12" spans="1:19" ht="13.5" customHeight="1">
      <c r="A12" s="16" t="s">
        <v>115</v>
      </c>
      <c r="B12" s="14">
        <v>1.1</v>
      </c>
      <c r="C12" s="15">
        <f>SUM(C9:C11)</f>
        <v>2.3229568295</v>
      </c>
      <c r="D12" s="15">
        <f>SUM(D9:D11)</f>
        <v>1.9265748629</v>
      </c>
      <c r="E12" s="14">
        <v>1.5</v>
      </c>
      <c r="F12" s="15">
        <f>SUM(F9:F11)</f>
        <v>2.7697751694</v>
      </c>
      <c r="G12" s="15">
        <f>SUM(G9:G11)</f>
        <v>2.3934350059</v>
      </c>
      <c r="H12" s="14">
        <v>1.9</v>
      </c>
      <c r="I12" s="18">
        <f>SUM(I9:I11)</f>
        <v>3.5216011182000004</v>
      </c>
      <c r="J12" s="18">
        <f>SUM(J9:J11)</f>
        <v>3.177838798</v>
      </c>
      <c r="K12" s="14">
        <v>2.5</v>
      </c>
      <c r="L12" s="15">
        <f>SUM(L9:L11)</f>
        <v>3.5894445764</v>
      </c>
      <c r="M12" s="15">
        <f>SUM(M9:M11)</f>
        <v>3.4597952359</v>
      </c>
      <c r="N12" s="4"/>
      <c r="O12" s="1"/>
      <c r="P12" s="80" t="s">
        <v>182</v>
      </c>
      <c r="Q12" s="80" t="s">
        <v>144</v>
      </c>
      <c r="R12" s="80">
        <v>1.0292628854</v>
      </c>
      <c r="S12" s="80">
        <v>0.9626756</v>
      </c>
    </row>
    <row r="13" spans="1:19" ht="13.5" customHeight="1">
      <c r="A13" s="7" t="s">
        <v>99</v>
      </c>
      <c r="B13" s="8"/>
      <c r="C13" s="19"/>
      <c r="D13" s="19"/>
      <c r="E13" s="8"/>
      <c r="F13" s="19"/>
      <c r="G13" s="19"/>
      <c r="H13" s="8"/>
      <c r="I13" s="19"/>
      <c r="J13" s="19"/>
      <c r="K13" s="8"/>
      <c r="L13" s="57"/>
      <c r="M13" s="57"/>
      <c r="N13" s="4"/>
      <c r="O13" s="1"/>
      <c r="P13" s="80" t="s">
        <v>182</v>
      </c>
      <c r="Q13" s="80" t="s">
        <v>145</v>
      </c>
      <c r="R13" s="80">
        <v>0.2694621232</v>
      </c>
      <c r="S13" s="80">
        <v>0.2457940737</v>
      </c>
    </row>
    <row r="14" spans="1:19" ht="13.5" customHeight="1">
      <c r="A14" s="10" t="s">
        <v>24</v>
      </c>
      <c r="B14" s="14" t="s">
        <v>34</v>
      </c>
      <c r="C14" s="12">
        <f>VLOOKUP(N14,$Q$2:$S$6,2,FALSE)</f>
        <v>5.1855220681</v>
      </c>
      <c r="D14" s="12">
        <f>VLOOKUP(N14,$Q$2:$S$6,3,FALSE)</f>
        <v>6.5346632026</v>
      </c>
      <c r="E14" s="14" t="s">
        <v>35</v>
      </c>
      <c r="F14" s="12">
        <f>VLOOKUP(N14,$Q$7:$S$11,2,FALSE)</f>
        <v>6.287367679</v>
      </c>
      <c r="G14" s="12">
        <f>VLOOKUP(N14,$Q$7:$S$11,3,FALSE)</f>
        <v>6.2502989032</v>
      </c>
      <c r="H14" s="14" t="s">
        <v>36</v>
      </c>
      <c r="I14" s="12">
        <f>VLOOKUP(N14,$Q$12:$S$16,2,FALSE)</f>
        <v>8.6681259055</v>
      </c>
      <c r="J14" s="12">
        <f>VLOOKUP(N14,$Q$12:$S$16,3,FALSE)</f>
        <v>8.6306901521</v>
      </c>
      <c r="K14" s="14" t="s">
        <v>37</v>
      </c>
      <c r="L14" s="12">
        <f>VLOOKUP(N14,$Q$17:$S$21,2,FALSE)</f>
        <v>9.3667783458</v>
      </c>
      <c r="M14" s="12">
        <f>VLOOKUP(N14,$Q$17:$S$21,3,FALSE)</f>
        <v>9.151293001</v>
      </c>
      <c r="N14" t="s">
        <v>147</v>
      </c>
      <c r="O14" s="1"/>
      <c r="P14" s="80" t="s">
        <v>182</v>
      </c>
      <c r="Q14" s="80" t="s">
        <v>146</v>
      </c>
      <c r="R14" s="80">
        <v>2.2228761096</v>
      </c>
      <c r="S14" s="80">
        <v>1.9693691243</v>
      </c>
    </row>
    <row r="15" spans="1:19" ht="13.5" customHeight="1">
      <c r="A15" s="13" t="s">
        <v>8</v>
      </c>
      <c r="B15" s="14">
        <v>1.2</v>
      </c>
      <c r="C15" s="12">
        <f>VLOOKUP(N15,$Q$2:$S$6,2,FALSE)</f>
        <v>1.3448442767</v>
      </c>
      <c r="D15" s="12">
        <f>VLOOKUP(N15,$Q$2:$S$6,3,FALSE)</f>
        <v>1.2871884041</v>
      </c>
      <c r="E15" s="14">
        <v>1.5</v>
      </c>
      <c r="F15" s="12">
        <f>VLOOKUP(N15,$Q$7:$S$11,2,FALSE)</f>
        <v>1.2272765583</v>
      </c>
      <c r="G15" s="12">
        <f>VLOOKUP(N15,$Q$7:$S$11,3,FALSE)</f>
        <v>0.9785846658</v>
      </c>
      <c r="H15" s="14">
        <v>1.6</v>
      </c>
      <c r="I15" s="12">
        <f>VLOOKUP(N15,$Q$12:$S$16,2,FALSE)</f>
        <v>1.7691081245</v>
      </c>
      <c r="J15" s="12">
        <f>VLOOKUP(N15,$Q$12:$S$16,3,FALSE)</f>
        <v>1.7331699277</v>
      </c>
      <c r="K15" s="14" t="s">
        <v>38</v>
      </c>
      <c r="L15" s="12">
        <f>VLOOKUP(N15,$Q$17:$S$21,2,FALSE)</f>
        <v>1.9501819724</v>
      </c>
      <c r="M15" s="12">
        <f>VLOOKUP(N15,$Q$17:$S$21,3,FALSE)</f>
        <v>1.876395732</v>
      </c>
      <c r="N15" t="s">
        <v>148</v>
      </c>
      <c r="O15" s="1"/>
      <c r="P15" s="80" t="s">
        <v>182</v>
      </c>
      <c r="Q15" s="80" t="s">
        <v>147</v>
      </c>
      <c r="R15" s="80">
        <v>8.6681259055</v>
      </c>
      <c r="S15" s="80">
        <v>8.6306901521</v>
      </c>
    </row>
    <row r="16" spans="1:19" ht="13.5" customHeight="1">
      <c r="A16" s="13" t="s">
        <v>100</v>
      </c>
      <c r="B16" s="14">
        <v>6.2</v>
      </c>
      <c r="C16" s="15">
        <f>SUM(C14:C15)</f>
        <v>6.5303663448</v>
      </c>
      <c r="D16" s="15">
        <f>SUM(D14:D15)</f>
        <v>7.8218516067</v>
      </c>
      <c r="E16" s="14">
        <v>7.1</v>
      </c>
      <c r="F16" s="15">
        <f>SUM(F14:F15)</f>
        <v>7.5146442373</v>
      </c>
      <c r="G16" s="15">
        <f>SUM(G14:G15)</f>
        <v>7.228883569</v>
      </c>
      <c r="H16" s="14">
        <v>8.6</v>
      </c>
      <c r="I16" s="15">
        <f>SUM(I14:I15)</f>
        <v>10.43723403</v>
      </c>
      <c r="J16" s="15">
        <f>SUM(J14:J15)</f>
        <v>10.3638600798</v>
      </c>
      <c r="K16" s="14">
        <v>9.9</v>
      </c>
      <c r="L16" s="15">
        <f>SUM(L14:L15)</f>
        <v>11.3169603182</v>
      </c>
      <c r="M16" s="15">
        <f>SUM(M14:M15)</f>
        <v>11.027688733000002</v>
      </c>
      <c r="N16" s="4"/>
      <c r="O16" s="1"/>
      <c r="P16" s="80" t="s">
        <v>182</v>
      </c>
      <c r="Q16" s="80" t="s">
        <v>148</v>
      </c>
      <c r="R16" s="80">
        <v>1.7691081245</v>
      </c>
      <c r="S16" s="80">
        <v>1.7331699277</v>
      </c>
    </row>
    <row r="17" spans="1:19" ht="13.5" customHeight="1">
      <c r="A17" s="13" t="s">
        <v>116</v>
      </c>
      <c r="B17" s="14">
        <v>7.3</v>
      </c>
      <c r="C17" s="15">
        <f>SUM(C12,C16)</f>
        <v>8.8533231743</v>
      </c>
      <c r="D17" s="15">
        <f>SUM(D12,D16)</f>
        <v>9.7484264696</v>
      </c>
      <c r="E17" s="14">
        <v>8.6</v>
      </c>
      <c r="F17" s="15">
        <f>SUM(F12,F16)</f>
        <v>10.2844194067</v>
      </c>
      <c r="G17" s="15">
        <f>SUM(G12,G16)</f>
        <v>9.6223185749</v>
      </c>
      <c r="H17" s="14">
        <v>10.5</v>
      </c>
      <c r="I17" s="15">
        <f>SUM(I12,I16)</f>
        <v>13.958835148200002</v>
      </c>
      <c r="J17" s="15">
        <f>SUM(J12,J16)</f>
        <v>13.5416988778</v>
      </c>
      <c r="K17" s="14">
        <v>12.4</v>
      </c>
      <c r="L17" s="15">
        <f>SUM(L12,L16)</f>
        <v>14.9064048946</v>
      </c>
      <c r="M17" s="15">
        <f>SUM(M12,M16)</f>
        <v>14.487483968900001</v>
      </c>
      <c r="N17" s="4"/>
      <c r="O17" s="1"/>
      <c r="P17" s="80" t="s">
        <v>183</v>
      </c>
      <c r="Q17" s="80" t="s">
        <v>144</v>
      </c>
      <c r="R17" s="80">
        <v>0.9870958305</v>
      </c>
      <c r="S17" s="80">
        <v>1.009833299</v>
      </c>
    </row>
    <row r="18" spans="1:19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24"/>
      <c r="L18" s="1"/>
      <c r="M18" s="1"/>
      <c r="N18" s="5"/>
      <c r="O18" s="1"/>
      <c r="P18" s="80" t="s">
        <v>183</v>
      </c>
      <c r="Q18" s="80" t="s">
        <v>145</v>
      </c>
      <c r="R18" s="80">
        <v>0.3051204894</v>
      </c>
      <c r="S18" s="80">
        <v>0.2929198584</v>
      </c>
    </row>
    <row r="19" spans="1:19" ht="13.5" customHeight="1">
      <c r="A19" s="83" t="s">
        <v>0</v>
      </c>
      <c r="B19" s="83" t="s">
        <v>39</v>
      </c>
      <c r="C19" s="83"/>
      <c r="D19" s="83"/>
      <c r="E19" s="83" t="s">
        <v>40</v>
      </c>
      <c r="F19" s="83"/>
      <c r="G19" s="83"/>
      <c r="H19" s="83" t="s">
        <v>41</v>
      </c>
      <c r="I19" s="83"/>
      <c r="J19" s="83"/>
      <c r="K19" s="1"/>
      <c r="L19" s="1"/>
      <c r="M19" s="1"/>
      <c r="N19" s="74"/>
      <c r="O19" s="1"/>
      <c r="P19" s="80" t="s">
        <v>183</v>
      </c>
      <c r="Q19" s="80" t="s">
        <v>146</v>
      </c>
      <c r="R19" s="80">
        <v>2.2972282565</v>
      </c>
      <c r="S19" s="80">
        <v>2.1570420785</v>
      </c>
    </row>
    <row r="20" spans="1:19" ht="13.5" customHeight="1">
      <c r="A20" s="84"/>
      <c r="B20" s="6">
        <v>1987</v>
      </c>
      <c r="C20" s="6" t="s">
        <v>232</v>
      </c>
      <c r="D20" s="6" t="s">
        <v>234</v>
      </c>
      <c r="E20" s="6">
        <v>1987</v>
      </c>
      <c r="F20" s="6" t="s">
        <v>232</v>
      </c>
      <c r="G20" s="6" t="s">
        <v>234</v>
      </c>
      <c r="H20" s="6">
        <v>1987</v>
      </c>
      <c r="I20" s="6" t="s">
        <v>232</v>
      </c>
      <c r="J20" s="6" t="s">
        <v>234</v>
      </c>
      <c r="K20" s="1"/>
      <c r="L20" s="1"/>
      <c r="M20" s="1"/>
      <c r="N20" s="21"/>
      <c r="O20" s="1"/>
      <c r="P20" s="80" t="s">
        <v>183</v>
      </c>
      <c r="Q20" s="80" t="s">
        <v>147</v>
      </c>
      <c r="R20" s="80">
        <v>9.3667783458</v>
      </c>
      <c r="S20" s="80">
        <v>9.151293001</v>
      </c>
    </row>
    <row r="21" spans="1:19" ht="13.5" customHeight="1">
      <c r="A21" s="7" t="s">
        <v>3</v>
      </c>
      <c r="B21" s="8"/>
      <c r="C21" s="8"/>
      <c r="D21" s="8"/>
      <c r="E21" s="8"/>
      <c r="F21" s="8"/>
      <c r="G21" s="8"/>
      <c r="H21" s="8"/>
      <c r="I21" s="9"/>
      <c r="J21" s="9"/>
      <c r="K21" s="1"/>
      <c r="L21" s="1"/>
      <c r="M21" s="1"/>
      <c r="N21" s="22"/>
      <c r="O21" s="1"/>
      <c r="P21" s="80" t="s">
        <v>183</v>
      </c>
      <c r="Q21" s="80" t="s">
        <v>148</v>
      </c>
      <c r="R21" s="80">
        <v>1.9501819724</v>
      </c>
      <c r="S21" s="80">
        <v>1.876395732</v>
      </c>
    </row>
    <row r="22" spans="1:19" ht="13.5" customHeight="1">
      <c r="A22" s="10" t="s">
        <v>4</v>
      </c>
      <c r="B22" s="11">
        <v>0.9</v>
      </c>
      <c r="C22" s="12">
        <f>VLOOKUP(N22,$Q$22:$S$26,2,FALSE)</f>
        <v>1.1389701903</v>
      </c>
      <c r="D22" s="12">
        <f>VLOOKUP(N22,$Q$22:$S$26,3,FALSE)</f>
        <v>0.9589650653</v>
      </c>
      <c r="E22" s="11">
        <v>1.2</v>
      </c>
      <c r="F22" s="12">
        <f>VLOOKUP(N22,$Q$27:$S$31,2,FALSE)</f>
        <v>1.2856521327</v>
      </c>
      <c r="G22" s="12">
        <f>VLOOKUP(N22,$Q$27:$S$31,3,FALSE)</f>
        <v>1.1523436998</v>
      </c>
      <c r="H22" s="11">
        <v>1.5</v>
      </c>
      <c r="I22" s="12">
        <f>VLOOKUP(N22,$Q$32:$S$36,2,FALSE)</f>
        <v>1.3818056418</v>
      </c>
      <c r="J22" s="12">
        <f>VLOOKUP(N22,$Q$32:$S$36,3,FALSE)</f>
        <v>1.3177116349</v>
      </c>
      <c r="K22" s="1"/>
      <c r="L22" s="1"/>
      <c r="M22" s="1"/>
      <c r="N22" t="s">
        <v>144</v>
      </c>
      <c r="O22" s="1"/>
      <c r="P22" s="80" t="s">
        <v>184</v>
      </c>
      <c r="Q22" s="80" t="s">
        <v>144</v>
      </c>
      <c r="R22" s="80">
        <v>1.1389701903</v>
      </c>
      <c r="S22" s="80">
        <v>0.9589650653</v>
      </c>
    </row>
    <row r="23" spans="1:19" ht="13.5" customHeight="1">
      <c r="A23" s="13" t="s">
        <v>5</v>
      </c>
      <c r="B23" s="14">
        <v>0.3</v>
      </c>
      <c r="C23" s="12">
        <f>VLOOKUP(N23,$Q$22:$S$26,2,FALSE)</f>
        <v>0.3625202127</v>
      </c>
      <c r="D23" s="12">
        <f>VLOOKUP(N23,$Q$22:$S$26,3,FALSE)</f>
        <v>0.3510646784</v>
      </c>
      <c r="E23" s="14">
        <v>0.4</v>
      </c>
      <c r="F23" s="12">
        <f>VLOOKUP(N23,$Q$27:$S$31,2,FALSE)</f>
        <v>0.3472782575</v>
      </c>
      <c r="G23" s="12">
        <f>VLOOKUP(N23,$Q$27:$S$31,3,FALSE)</f>
        <v>0.3230116702</v>
      </c>
      <c r="H23" s="14">
        <v>0.6</v>
      </c>
      <c r="I23" s="12">
        <f>VLOOKUP(N23,$Q$32:$S$36,2,FALSE)</f>
        <v>0.457742214</v>
      </c>
      <c r="J23" s="12">
        <f>VLOOKUP(N23,$Q$32:$S$36,3,FALSE)</f>
        <v>0.4353276178</v>
      </c>
      <c r="K23" s="1"/>
      <c r="L23" s="1"/>
      <c r="M23" s="1"/>
      <c r="N23" t="s">
        <v>145</v>
      </c>
      <c r="O23" s="1"/>
      <c r="P23" s="80" t="s">
        <v>184</v>
      </c>
      <c r="Q23" s="80" t="s">
        <v>145</v>
      </c>
      <c r="R23" s="80">
        <v>0.3625202127</v>
      </c>
      <c r="S23" s="80">
        <v>0.3510646784</v>
      </c>
    </row>
    <row r="24" spans="1:19" ht="13.5" customHeight="1">
      <c r="A24" s="13" t="s">
        <v>104</v>
      </c>
      <c r="B24" s="15">
        <v>1.1</v>
      </c>
      <c r="C24" s="12">
        <f>VLOOKUP(N24,$Q$22:$S$26,2,FALSE)</f>
        <v>2.4735553612</v>
      </c>
      <c r="D24" s="12">
        <f>VLOOKUP(N24,$Q$22:$S$26,3,FALSE)</f>
        <v>1.9162429069</v>
      </c>
      <c r="E24" s="15">
        <v>1.6</v>
      </c>
      <c r="F24" s="12">
        <f>VLOOKUP(N24,$Q$27:$S$31,2,FALSE)</f>
        <v>2.7473896044</v>
      </c>
      <c r="G24" s="12">
        <f>VLOOKUP(N24,$Q$27:$S$31,3,FALSE)</f>
        <v>2.3751817321</v>
      </c>
      <c r="H24" s="15">
        <v>2.1</v>
      </c>
      <c r="I24" s="12">
        <f>VLOOKUP(N24,$Q$32:$S$36,2,FALSE)</f>
        <v>3.0145370574</v>
      </c>
      <c r="J24" s="12">
        <f>VLOOKUP(N24,$Q$32:$S$36,3,FALSE)</f>
        <v>2.7284663961</v>
      </c>
      <c r="K24" s="1"/>
      <c r="L24" s="1"/>
      <c r="M24" s="1"/>
      <c r="N24" t="s">
        <v>146</v>
      </c>
      <c r="O24" s="1"/>
      <c r="P24" s="80" t="s">
        <v>184</v>
      </c>
      <c r="Q24" s="80" t="s">
        <v>146</v>
      </c>
      <c r="R24" s="80">
        <v>2.4735553612</v>
      </c>
      <c r="S24" s="80">
        <v>1.9162429069</v>
      </c>
    </row>
    <row r="25" spans="1:19" ht="13.5" customHeight="1">
      <c r="A25" s="16" t="s">
        <v>115</v>
      </c>
      <c r="B25" s="14">
        <v>2.3</v>
      </c>
      <c r="C25" s="18">
        <f>SUM(C22:C24)</f>
        <v>3.9750457642</v>
      </c>
      <c r="D25" s="18">
        <f>SUM(D22:D24)</f>
        <v>3.2262726506</v>
      </c>
      <c r="E25" s="14">
        <v>3.2</v>
      </c>
      <c r="F25" s="18">
        <f>SUM(F22:F24)</f>
        <v>4.3803199946</v>
      </c>
      <c r="G25" s="18">
        <f>SUM(G22:G24)</f>
        <v>3.8505371021</v>
      </c>
      <c r="H25" s="14">
        <v>4.2</v>
      </c>
      <c r="I25" s="15">
        <f>SUM(I22:I24)</f>
        <v>4.8540849132</v>
      </c>
      <c r="J25" s="15">
        <f>SUM(J22:J24)</f>
        <v>4.4815056488</v>
      </c>
      <c r="K25" s="1"/>
      <c r="L25" s="1"/>
      <c r="M25" s="1"/>
      <c r="N25" s="4"/>
      <c r="O25" s="1"/>
      <c r="P25" s="80" t="s">
        <v>184</v>
      </c>
      <c r="Q25" s="80" t="s">
        <v>147</v>
      </c>
      <c r="R25" s="80">
        <v>9.6984166169</v>
      </c>
      <c r="S25" s="80">
        <v>9.5316025567</v>
      </c>
    </row>
    <row r="26" spans="1:19" ht="13.5" customHeight="1">
      <c r="A26" s="7" t="s">
        <v>99</v>
      </c>
      <c r="B26" s="8"/>
      <c r="C26" s="19"/>
      <c r="D26" s="19"/>
      <c r="E26" s="8"/>
      <c r="F26" s="19"/>
      <c r="G26" s="19"/>
      <c r="H26" s="8"/>
      <c r="I26" s="57"/>
      <c r="J26" s="57"/>
      <c r="K26" s="1"/>
      <c r="L26" s="1"/>
      <c r="M26" s="1"/>
      <c r="N26" s="4"/>
      <c r="O26" s="1"/>
      <c r="P26" s="80" t="s">
        <v>184</v>
      </c>
      <c r="Q26" s="80" t="s">
        <v>148</v>
      </c>
      <c r="R26" s="80">
        <v>2.0094184257</v>
      </c>
      <c r="S26" s="80">
        <v>1.5721471399</v>
      </c>
    </row>
    <row r="27" spans="1:19" ht="13.5" customHeight="1">
      <c r="A27" s="10" t="s">
        <v>24</v>
      </c>
      <c r="B27" s="14" t="s">
        <v>42</v>
      </c>
      <c r="C27" s="12">
        <f>VLOOKUP(N27,$Q$22:$S$26,2,FALSE)</f>
        <v>9.6984166169</v>
      </c>
      <c r="D27" s="12">
        <f>VLOOKUP(N27,$Q$22:$S$26,3,FALSE)</f>
        <v>9.5316025567</v>
      </c>
      <c r="E27" s="14" t="s">
        <v>43</v>
      </c>
      <c r="F27" s="12">
        <f>VLOOKUP(N27,$Q$27:$S$31,2,FALSE)</f>
        <v>11.187197692</v>
      </c>
      <c r="G27" s="12">
        <f>VLOOKUP(N27,$Q$27:$S$31,3,FALSE)</f>
        <v>11.267680726</v>
      </c>
      <c r="H27" s="14" t="s">
        <v>44</v>
      </c>
      <c r="I27" s="12">
        <f>VLOOKUP(N27,$Q$32:$S$36,2,FALSE)</f>
        <v>12.830373604</v>
      </c>
      <c r="J27" s="12">
        <f>VLOOKUP(N27,$Q$32:$S$36,3,FALSE)</f>
        <v>12.633485056</v>
      </c>
      <c r="K27" s="1"/>
      <c r="L27" s="1"/>
      <c r="M27" s="1"/>
      <c r="N27" t="s">
        <v>147</v>
      </c>
      <c r="O27" s="1"/>
      <c r="P27" s="80" t="s">
        <v>185</v>
      </c>
      <c r="Q27" s="80" t="s">
        <v>144</v>
      </c>
      <c r="R27" s="80">
        <v>1.2856521327</v>
      </c>
      <c r="S27" s="80">
        <v>1.1523436998</v>
      </c>
    </row>
    <row r="28" spans="1:19" ht="13.5" customHeight="1">
      <c r="A28" s="13" t="s">
        <v>8</v>
      </c>
      <c r="B28" s="14">
        <v>1.9</v>
      </c>
      <c r="C28" s="12">
        <f>VLOOKUP(N28,$Q$22:$S$26,2,FALSE)</f>
        <v>2.0094184257</v>
      </c>
      <c r="D28" s="12">
        <f>VLOOKUP(N28,$Q$22:$S$26,3,FALSE)</f>
        <v>1.5721471399</v>
      </c>
      <c r="E28" s="14">
        <v>2.6</v>
      </c>
      <c r="F28" s="12">
        <f>VLOOKUP(N28,$Q$27:$S$31,2,FALSE)</f>
        <v>2.2914979384</v>
      </c>
      <c r="G28" s="12">
        <f>VLOOKUP(N28,$Q$27:$S$31,3,FALSE)</f>
        <v>2.3078095635</v>
      </c>
      <c r="H28" s="14">
        <v>2.1</v>
      </c>
      <c r="I28" s="12">
        <f>VLOOKUP(N28,$Q$32:$S$36,2,FALSE)</f>
        <v>3.3270625553</v>
      </c>
      <c r="J28" s="12">
        <f>VLOOKUP(N28,$Q$32:$S$36,3,FALSE)</f>
        <v>3.2318308722</v>
      </c>
      <c r="K28" s="1"/>
      <c r="L28" s="1"/>
      <c r="M28" s="1"/>
      <c r="N28" t="s">
        <v>148</v>
      </c>
      <c r="O28" s="1"/>
      <c r="P28" s="80" t="s">
        <v>185</v>
      </c>
      <c r="Q28" s="80" t="s">
        <v>145</v>
      </c>
      <c r="R28" s="80">
        <v>0.3472782575</v>
      </c>
      <c r="S28" s="80">
        <v>0.3230116702</v>
      </c>
    </row>
    <row r="29" spans="1:19" ht="13.5" customHeight="1">
      <c r="A29" s="13" t="s">
        <v>100</v>
      </c>
      <c r="B29" s="14">
        <v>9.7</v>
      </c>
      <c r="C29" s="15">
        <f>SUM(C27:C28)</f>
        <v>11.7078350426</v>
      </c>
      <c r="D29" s="15">
        <f>SUM(D27:D28)</f>
        <v>11.1037496966</v>
      </c>
      <c r="E29" s="14">
        <v>12.6</v>
      </c>
      <c r="F29" s="15">
        <f>SUM(F27:F28)</f>
        <v>13.4786956304</v>
      </c>
      <c r="G29" s="15">
        <f>SUM(G27:G28)</f>
        <v>13.5754902895</v>
      </c>
      <c r="H29" s="14">
        <v>16.3</v>
      </c>
      <c r="I29" s="15">
        <f>SUM(I27:I28)</f>
        <v>16.1574361593</v>
      </c>
      <c r="J29" s="15">
        <f>SUM(J27:J28)</f>
        <v>15.8653159282</v>
      </c>
      <c r="K29" s="1"/>
      <c r="L29" s="1"/>
      <c r="M29" s="1"/>
      <c r="N29" s="23"/>
      <c r="O29" s="1"/>
      <c r="P29" s="80" t="s">
        <v>185</v>
      </c>
      <c r="Q29" s="80" t="s">
        <v>146</v>
      </c>
      <c r="R29" s="80">
        <v>2.7473896044</v>
      </c>
      <c r="S29" s="80">
        <v>2.3751817321</v>
      </c>
    </row>
    <row r="30" spans="1:19" ht="13.5" customHeight="1">
      <c r="A30" s="13" t="s">
        <v>116</v>
      </c>
      <c r="B30" s="14" t="s">
        <v>15</v>
      </c>
      <c r="C30" s="15">
        <f>SUM(C25,C29)</f>
        <v>15.6828808068</v>
      </c>
      <c r="D30" s="15">
        <f>SUM(D25,D29)</f>
        <v>14.3300223472</v>
      </c>
      <c r="E30" s="14">
        <v>15.8</v>
      </c>
      <c r="F30" s="15">
        <f>SUM(F25,F29)</f>
        <v>17.859015625</v>
      </c>
      <c r="G30" s="15">
        <f>SUM(G25,G29)</f>
        <v>17.426027391599998</v>
      </c>
      <c r="H30" s="14">
        <v>20.5</v>
      </c>
      <c r="I30" s="15">
        <f>SUM(I25,I29)</f>
        <v>21.011521072500003</v>
      </c>
      <c r="J30" s="15">
        <f>SUM(J25,J29)</f>
        <v>20.346821577</v>
      </c>
      <c r="K30" s="1"/>
      <c r="L30" s="1"/>
      <c r="M30" s="1"/>
      <c r="N30" s="1"/>
      <c r="O30" s="1"/>
      <c r="P30" s="80" t="s">
        <v>185</v>
      </c>
      <c r="Q30" s="80" t="s">
        <v>147</v>
      </c>
      <c r="R30" s="80">
        <v>11.187197692</v>
      </c>
      <c r="S30" s="80">
        <v>11.267680726</v>
      </c>
    </row>
    <row r="31" spans="1:19" ht="13.5" customHeight="1">
      <c r="A31" s="71" t="s">
        <v>113</v>
      </c>
      <c r="B31" s="1"/>
      <c r="C31" s="1"/>
      <c r="D31" s="1"/>
      <c r="E31" s="24"/>
      <c r="F31" s="1"/>
      <c r="G31" s="1"/>
      <c r="H31" s="24"/>
      <c r="I31" s="24"/>
      <c r="J31" s="24"/>
      <c r="K31" s="1"/>
      <c r="L31" s="1"/>
      <c r="M31" s="1"/>
      <c r="N31" s="1"/>
      <c r="O31" s="1"/>
      <c r="P31" s="80" t="s">
        <v>185</v>
      </c>
      <c r="Q31" s="80" t="s">
        <v>148</v>
      </c>
      <c r="R31" s="80">
        <v>2.2914979384</v>
      </c>
      <c r="S31" s="80">
        <v>2.3078095635</v>
      </c>
    </row>
    <row r="32" spans="1:19" ht="12" customHeight="1">
      <c r="A32" s="71" t="s">
        <v>114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80" t="s">
        <v>186</v>
      </c>
      <c r="Q32" s="80" t="s">
        <v>144</v>
      </c>
      <c r="R32" s="80">
        <v>1.3818056418</v>
      </c>
      <c r="S32" s="80">
        <v>1.3177116349</v>
      </c>
    </row>
    <row r="33" spans="1:19" ht="12" customHeight="1">
      <c r="A33" s="72" t="s">
        <v>106</v>
      </c>
      <c r="P33" s="80" t="s">
        <v>186</v>
      </c>
      <c r="Q33" s="80" t="s">
        <v>145</v>
      </c>
      <c r="R33" s="80">
        <v>0.457742214</v>
      </c>
      <c r="S33" s="80">
        <v>0.4353276178</v>
      </c>
    </row>
    <row r="34" spans="16:19" ht="13.5" customHeight="1">
      <c r="P34" s="80" t="s">
        <v>186</v>
      </c>
      <c r="Q34" s="80" t="s">
        <v>146</v>
      </c>
      <c r="R34" s="80">
        <v>3.0145370574</v>
      </c>
      <c r="S34" s="80">
        <v>2.7284663961</v>
      </c>
    </row>
    <row r="35" spans="16:19" ht="13.5" customHeight="1">
      <c r="P35" s="80" t="s">
        <v>186</v>
      </c>
      <c r="Q35" s="80" t="s">
        <v>147</v>
      </c>
      <c r="R35" s="80">
        <v>12.830373604</v>
      </c>
      <c r="S35" s="80">
        <v>12.633485056</v>
      </c>
    </row>
    <row r="36" spans="16:19" ht="13.5" customHeight="1">
      <c r="P36" s="80" t="s">
        <v>186</v>
      </c>
      <c r="Q36" s="80" t="s">
        <v>148</v>
      </c>
      <c r="R36" s="80">
        <v>3.3270625553</v>
      </c>
      <c r="S36" s="80">
        <v>3.2318308722</v>
      </c>
    </row>
    <row r="37" spans="16:19" ht="13.5" customHeight="1">
      <c r="P37" s="80" t="s">
        <v>159</v>
      </c>
      <c r="Q37" s="80" t="s">
        <v>144</v>
      </c>
      <c r="R37" s="80">
        <v>0.8554402254</v>
      </c>
      <c r="S37" s="80">
        <v>1.0624153844</v>
      </c>
    </row>
    <row r="38" spans="16:19" ht="13.5" customHeight="1">
      <c r="P38" s="80" t="s">
        <v>159</v>
      </c>
      <c r="Q38" s="80" t="s">
        <v>145</v>
      </c>
      <c r="R38" s="80">
        <v>0.4072516615</v>
      </c>
      <c r="S38" s="80">
        <v>0.2118322652</v>
      </c>
    </row>
    <row r="39" spans="16:19" ht="13.5" customHeight="1">
      <c r="P39" s="80" t="s">
        <v>159</v>
      </c>
      <c r="Q39" s="80" t="s">
        <v>146</v>
      </c>
      <c r="R39" s="80">
        <v>2.0937195187</v>
      </c>
      <c r="S39" s="80">
        <v>2.4247206324</v>
      </c>
    </row>
    <row r="40" spans="16:19" ht="13.5" customHeight="1">
      <c r="P40" s="80" t="s">
        <v>159</v>
      </c>
      <c r="Q40" s="80" t="s">
        <v>147</v>
      </c>
      <c r="R40" s="80">
        <v>10.24661497</v>
      </c>
      <c r="S40" s="80">
        <v>9.4842792826</v>
      </c>
    </row>
    <row r="41" spans="16:19" ht="13.5" customHeight="1">
      <c r="P41" s="80" t="s">
        <v>159</v>
      </c>
      <c r="Q41" s="80" t="s">
        <v>148</v>
      </c>
      <c r="R41" s="80">
        <v>2.210665461</v>
      </c>
      <c r="S41" s="80">
        <v>1.6979472157</v>
      </c>
    </row>
  </sheetData>
  <mergeCells count="10">
    <mergeCell ref="A1:M5"/>
    <mergeCell ref="K6:M6"/>
    <mergeCell ref="A6:A7"/>
    <mergeCell ref="A19:A20"/>
    <mergeCell ref="H19:J19"/>
    <mergeCell ref="B19:D19"/>
    <mergeCell ref="E19:G19"/>
    <mergeCell ref="B6:D6"/>
    <mergeCell ref="E6:G6"/>
    <mergeCell ref="H6:J6"/>
  </mergeCells>
  <printOptions horizontalCentered="1"/>
  <pageMargins left="0.75" right="0.75" top="1" bottom="1" header="0.7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R36"/>
  <sheetViews>
    <sheetView workbookViewId="0" topLeftCell="A1">
      <selection activeCell="L1" sqref="L1:S16384"/>
    </sheetView>
  </sheetViews>
  <sheetFormatPr defaultColWidth="9.140625" defaultRowHeight="16.5" customHeight="1"/>
  <cols>
    <col min="1" max="1" width="27.421875" style="30" customWidth="1"/>
    <col min="2" max="11" width="9.140625" style="30" customWidth="1"/>
    <col min="12" max="12" width="0" style="30" hidden="1" customWidth="1"/>
    <col min="13" max="18" width="0" style="80" hidden="1" customWidth="1"/>
    <col min="19" max="19" width="0" style="30" hidden="1" customWidth="1"/>
    <col min="20" max="16384" width="9.140625" style="30" customWidth="1"/>
  </cols>
  <sheetData>
    <row r="1" spans="1:18" ht="12.75" customHeight="1">
      <c r="A1" s="99" t="s">
        <v>238</v>
      </c>
      <c r="B1" s="99"/>
      <c r="C1" s="99"/>
      <c r="D1" s="99"/>
      <c r="E1" s="99"/>
      <c r="F1" s="99"/>
      <c r="G1" s="99"/>
      <c r="H1" s="99"/>
      <c r="I1" s="99"/>
      <c r="J1" s="99"/>
      <c r="M1" s="80" t="s">
        <v>190</v>
      </c>
      <c r="N1" s="80" t="s">
        <v>169</v>
      </c>
      <c r="O1" s="80" t="s">
        <v>140</v>
      </c>
      <c r="P1" s="80" t="s">
        <v>170</v>
      </c>
      <c r="Q1" s="80" t="s">
        <v>141</v>
      </c>
      <c r="R1" s="80" t="s">
        <v>142</v>
      </c>
    </row>
    <row r="2" spans="1:16" ht="12.7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N2" s="80" t="s">
        <v>187</v>
      </c>
      <c r="O2" s="80" t="s">
        <v>171</v>
      </c>
      <c r="P2" s="80" t="s">
        <v>172</v>
      </c>
    </row>
    <row r="3" spans="1:16" ht="12.7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N3" s="80" t="s">
        <v>188</v>
      </c>
      <c r="O3" s="80" t="s">
        <v>171</v>
      </c>
      <c r="P3" s="80" t="s">
        <v>172</v>
      </c>
    </row>
    <row r="4" spans="1:16" ht="12.75" customHeight="1">
      <c r="A4" s="99"/>
      <c r="B4" s="99"/>
      <c r="C4" s="99"/>
      <c r="D4" s="99"/>
      <c r="E4" s="99"/>
      <c r="F4" s="99"/>
      <c r="G4" s="99"/>
      <c r="H4" s="99"/>
      <c r="I4" s="99"/>
      <c r="J4" s="99"/>
      <c r="N4" s="80" t="s">
        <v>51</v>
      </c>
      <c r="O4" s="80" t="s">
        <v>171</v>
      </c>
      <c r="P4" s="80" t="s">
        <v>172</v>
      </c>
    </row>
    <row r="5" spans="1:16" ht="12.75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N5" s="80" t="s">
        <v>189</v>
      </c>
      <c r="O5" s="80" t="s">
        <v>171</v>
      </c>
      <c r="P5" s="80" t="s">
        <v>172</v>
      </c>
    </row>
    <row r="6" spans="1:16" ht="12.75" customHeight="1">
      <c r="A6" s="99"/>
      <c r="B6" s="99"/>
      <c r="C6" s="99"/>
      <c r="D6" s="99"/>
      <c r="E6" s="99"/>
      <c r="F6" s="99"/>
      <c r="G6" s="99"/>
      <c r="H6" s="99"/>
      <c r="I6" s="99"/>
      <c r="J6" s="99"/>
      <c r="N6" s="80" t="s">
        <v>98</v>
      </c>
      <c r="O6" s="80" t="s">
        <v>171</v>
      </c>
      <c r="P6" s="80" t="s">
        <v>172</v>
      </c>
    </row>
    <row r="7" spans="1:18" ht="12.75" customHeight="1">
      <c r="A7" s="100"/>
      <c r="B7" s="100"/>
      <c r="C7" s="100"/>
      <c r="D7" s="100"/>
      <c r="E7" s="100"/>
      <c r="F7" s="100"/>
      <c r="G7" s="100"/>
      <c r="H7" s="100"/>
      <c r="I7" s="100"/>
      <c r="J7" s="100"/>
      <c r="M7" s="80" t="s">
        <v>173</v>
      </c>
      <c r="N7" s="80" t="s">
        <v>187</v>
      </c>
      <c r="O7" s="80" t="s">
        <v>171</v>
      </c>
      <c r="P7" s="80" t="s">
        <v>172</v>
      </c>
      <c r="Q7" s="80">
        <v>21.188693455</v>
      </c>
      <c r="R7" s="80">
        <v>22.005707491</v>
      </c>
    </row>
    <row r="8" spans="1:18" ht="16.5" customHeight="1">
      <c r="A8" s="92" t="s">
        <v>45</v>
      </c>
      <c r="B8" s="92" t="s">
        <v>101</v>
      </c>
      <c r="C8" s="92"/>
      <c r="D8" s="92"/>
      <c r="E8" s="92"/>
      <c r="F8" s="92"/>
      <c r="G8" s="92"/>
      <c r="H8" s="92"/>
      <c r="I8" s="92"/>
      <c r="J8" s="92"/>
      <c r="K8" s="28"/>
      <c r="L8" s="28"/>
      <c r="M8" s="80" t="s">
        <v>173</v>
      </c>
      <c r="N8" s="80" t="s">
        <v>188</v>
      </c>
      <c r="O8" s="80" t="s">
        <v>171</v>
      </c>
      <c r="P8" s="80" t="s">
        <v>172</v>
      </c>
      <c r="Q8" s="80">
        <v>29.629715273</v>
      </c>
      <c r="R8" s="80">
        <v>24.262435118</v>
      </c>
    </row>
    <row r="9" spans="1:18" ht="16.5" customHeight="1">
      <c r="A9" s="92"/>
      <c r="B9" s="92" t="s">
        <v>46</v>
      </c>
      <c r="C9" s="92"/>
      <c r="D9" s="92"/>
      <c r="E9" s="92" t="s">
        <v>47</v>
      </c>
      <c r="F9" s="92"/>
      <c r="G9" s="92"/>
      <c r="H9" s="92" t="s">
        <v>48</v>
      </c>
      <c r="I9" s="92"/>
      <c r="J9" s="92"/>
      <c r="K9" s="28"/>
      <c r="L9" s="28"/>
      <c r="M9" s="80" t="s">
        <v>173</v>
      </c>
      <c r="N9" s="80" t="s">
        <v>51</v>
      </c>
      <c r="O9" s="80" t="s">
        <v>171</v>
      </c>
      <c r="P9" s="80" t="s">
        <v>172</v>
      </c>
      <c r="Q9" s="80">
        <v>30.127084628</v>
      </c>
      <c r="R9" s="80">
        <v>34.97878764</v>
      </c>
    </row>
    <row r="10" spans="1:18" ht="16.5" customHeight="1">
      <c r="A10" s="92"/>
      <c r="B10" s="31">
        <v>1987</v>
      </c>
      <c r="C10" s="6" t="s">
        <v>232</v>
      </c>
      <c r="D10" s="6" t="s">
        <v>234</v>
      </c>
      <c r="E10" s="31">
        <v>1987</v>
      </c>
      <c r="F10" s="6" t="s">
        <v>232</v>
      </c>
      <c r="G10" s="6" t="s">
        <v>234</v>
      </c>
      <c r="H10" s="31">
        <v>1987</v>
      </c>
      <c r="I10" s="6" t="s">
        <v>232</v>
      </c>
      <c r="J10" s="6" t="s">
        <v>234</v>
      </c>
      <c r="K10" s="28"/>
      <c r="L10" s="28"/>
      <c r="M10" s="80" t="s">
        <v>173</v>
      </c>
      <c r="N10" s="80" t="s">
        <v>189</v>
      </c>
      <c r="O10" s="80" t="s">
        <v>171</v>
      </c>
      <c r="P10" s="80" t="s">
        <v>172</v>
      </c>
      <c r="Q10" s="80">
        <v>19.011784581</v>
      </c>
      <c r="R10" s="80">
        <v>18.397105166</v>
      </c>
    </row>
    <row r="11" spans="1:18" ht="16.5" customHeight="1">
      <c r="A11" s="32" t="s">
        <v>93</v>
      </c>
      <c r="B11" s="56">
        <v>23.9</v>
      </c>
      <c r="C11" s="56">
        <f>VLOOKUP(A11,$N$7:$R$11,4,FALSE)</f>
        <v>21.188693455</v>
      </c>
      <c r="D11" s="56">
        <f>VLOOKUP(A11,$N$7:$R$11,5,FALSE)</f>
        <v>22.005707491</v>
      </c>
      <c r="E11" s="56">
        <v>19.4</v>
      </c>
      <c r="F11" s="56">
        <f>VLOOKUP(A11,$N$12:$R$16,4,FALSE)</f>
        <v>14.140740662</v>
      </c>
      <c r="G11" s="56">
        <f>VLOOKUP(A11,$N$12:$R$16,5,FALSE)</f>
        <v>15.731154062</v>
      </c>
      <c r="H11" s="56">
        <v>20</v>
      </c>
      <c r="I11" s="56">
        <f>VLOOKUP(A11,$N$17:$R$21,4,FALSE)</f>
        <v>11.81348278</v>
      </c>
      <c r="J11" s="56">
        <f>VLOOKUP(A11,$N$17:$R$21,5,FALSE)</f>
        <v>14.785591619</v>
      </c>
      <c r="K11" s="28"/>
      <c r="L11" s="28"/>
      <c r="M11" s="80" t="s">
        <v>173</v>
      </c>
      <c r="N11" s="80" t="s">
        <v>98</v>
      </c>
      <c r="O11" s="80" t="s">
        <v>171</v>
      </c>
      <c r="P11" s="80" t="s">
        <v>172</v>
      </c>
      <c r="Q11" s="80">
        <v>0.0427220632</v>
      </c>
      <c r="R11" s="80">
        <v>0.355964585</v>
      </c>
    </row>
    <row r="12" spans="1:18" ht="16.5" customHeight="1">
      <c r="A12" s="32" t="s">
        <v>50</v>
      </c>
      <c r="B12" s="56">
        <v>39.6</v>
      </c>
      <c r="C12" s="56">
        <f>VLOOKUP(A12,$N$7:$R$11,4,FALSE)</f>
        <v>29.629715273</v>
      </c>
      <c r="D12" s="56">
        <f>VLOOKUP(A12,$N$7:$R$11,5,FALSE)</f>
        <v>24.262435118</v>
      </c>
      <c r="E12" s="56">
        <v>40.4</v>
      </c>
      <c r="F12" s="56">
        <f>VLOOKUP(A12,$N$12:$R$16,4,FALSE)</f>
        <v>32.02395813</v>
      </c>
      <c r="G12" s="56">
        <f>VLOOKUP(A12,$N$12:$R$16,5,FALSE)</f>
        <v>29.702763465</v>
      </c>
      <c r="H12" s="56">
        <v>42.6</v>
      </c>
      <c r="I12" s="56">
        <f>VLOOKUP(A12,$N$17:$R$21,4,FALSE)</f>
        <v>33.465707214</v>
      </c>
      <c r="J12" s="56">
        <f>VLOOKUP(A12,$N$17:$R$21,5,FALSE)</f>
        <v>26.965726061</v>
      </c>
      <c r="K12" s="28"/>
      <c r="L12" s="28"/>
      <c r="M12" s="80" t="s">
        <v>174</v>
      </c>
      <c r="N12" s="80" t="s">
        <v>187</v>
      </c>
      <c r="O12" s="80" t="s">
        <v>171</v>
      </c>
      <c r="P12" s="80" t="s">
        <v>172</v>
      </c>
      <c r="Q12" s="80">
        <v>14.140740662</v>
      </c>
      <c r="R12" s="80">
        <v>15.731154062</v>
      </c>
    </row>
    <row r="13" spans="1:18" ht="16.5" customHeight="1">
      <c r="A13" s="32" t="s">
        <v>84</v>
      </c>
      <c r="B13" s="56">
        <v>26.4</v>
      </c>
      <c r="C13" s="56">
        <f>VLOOKUP(A13,$N$7:$R$11,4,FALSE)</f>
        <v>30.127084628</v>
      </c>
      <c r="D13" s="56">
        <f>VLOOKUP(A13,$N$7:$R$11,5,FALSE)</f>
        <v>34.97878764</v>
      </c>
      <c r="E13" s="56">
        <v>30.4</v>
      </c>
      <c r="F13" s="56">
        <f>VLOOKUP(A13,$N$12:$R$16,4,FALSE)</f>
        <v>36.267534612</v>
      </c>
      <c r="G13" s="56">
        <f>VLOOKUP(A13,$N$12:$R$16,5,FALSE)</f>
        <v>38.160141213</v>
      </c>
      <c r="H13" s="56">
        <v>30</v>
      </c>
      <c r="I13" s="56">
        <f>VLOOKUP(A13,$N$17:$R$21,4,FALSE)</f>
        <v>37.538279259</v>
      </c>
      <c r="J13" s="56">
        <f>VLOOKUP(A13,$N$17:$R$21,5,FALSE)</f>
        <v>38.135763035</v>
      </c>
      <c r="K13" s="28"/>
      <c r="L13" s="28"/>
      <c r="M13" s="80" t="s">
        <v>174</v>
      </c>
      <c r="N13" s="80" t="s">
        <v>188</v>
      </c>
      <c r="O13" s="80" t="s">
        <v>171</v>
      </c>
      <c r="P13" s="80" t="s">
        <v>172</v>
      </c>
      <c r="Q13" s="80">
        <v>32.02395813</v>
      </c>
      <c r="R13" s="80">
        <v>29.702763465</v>
      </c>
    </row>
    <row r="14" spans="1:18" ht="16.5" customHeight="1">
      <c r="A14" s="32" t="s">
        <v>53</v>
      </c>
      <c r="B14" s="56">
        <v>9.8</v>
      </c>
      <c r="C14" s="56">
        <f>VLOOKUP(A14,$N$7:$R$11,4,FALSE)</f>
        <v>19.011784581</v>
      </c>
      <c r="D14" s="56">
        <f>VLOOKUP(A14,$N$7:$R$11,5,FALSE)</f>
        <v>18.397105166</v>
      </c>
      <c r="E14" s="56">
        <v>9.6</v>
      </c>
      <c r="F14" s="56">
        <f>VLOOKUP(A14,$N$12:$R$16,4,FALSE)</f>
        <v>17.477461238</v>
      </c>
      <c r="G14" s="56">
        <f>VLOOKUP(A14,$N$12:$R$16,5,FALSE)</f>
        <v>16.405941259</v>
      </c>
      <c r="H14" s="56">
        <v>7.4</v>
      </c>
      <c r="I14" s="56">
        <f>VLOOKUP(A14,$N$17:$R$21,4,FALSE)</f>
        <v>17.182530747</v>
      </c>
      <c r="J14" s="56">
        <f>VLOOKUP(A14,$N$17:$R$21,5,FALSE)</f>
        <v>19.958353707</v>
      </c>
      <c r="K14" s="28"/>
      <c r="L14" s="28"/>
      <c r="M14" s="80" t="s">
        <v>174</v>
      </c>
      <c r="N14" s="80" t="s">
        <v>51</v>
      </c>
      <c r="O14" s="80" t="s">
        <v>171</v>
      </c>
      <c r="P14" s="80" t="s">
        <v>172</v>
      </c>
      <c r="Q14" s="80">
        <v>36.267534612</v>
      </c>
      <c r="R14" s="80">
        <v>38.160141213</v>
      </c>
    </row>
    <row r="15" spans="1:18" ht="16.5" customHeight="1">
      <c r="A15" s="32" t="s">
        <v>98</v>
      </c>
      <c r="B15" s="56">
        <v>0.3</v>
      </c>
      <c r="C15" s="56">
        <f>VLOOKUP(A15,$N$7:$R$11,4,FALSE)</f>
        <v>0.0427220632</v>
      </c>
      <c r="D15" s="56">
        <f>VLOOKUP(A15,$N$7:$R$11,5,FALSE)</f>
        <v>0.355964585</v>
      </c>
      <c r="E15" s="56">
        <v>0.2</v>
      </c>
      <c r="F15" s="56">
        <f>VLOOKUP(A15,$N$12:$R$16,4,FALSE)</f>
        <v>0.0903053575</v>
      </c>
      <c r="G15" s="56">
        <f>VLOOKUP(A15,$N$12:$R$16,5,FALSE)</f>
        <v>0</v>
      </c>
      <c r="H15" s="56">
        <v>0</v>
      </c>
      <c r="I15" s="56">
        <f>VLOOKUP(A15,$N$17:$R$21,4,FALSE)</f>
        <v>0</v>
      </c>
      <c r="J15" s="56">
        <f>VLOOKUP(A15,$N$17:$R$21,5,FALSE)</f>
        <v>0.1545655786</v>
      </c>
      <c r="K15" s="28"/>
      <c r="L15" s="28"/>
      <c r="M15" s="80" t="s">
        <v>174</v>
      </c>
      <c r="N15" s="80" t="s">
        <v>189</v>
      </c>
      <c r="O15" s="80" t="s">
        <v>171</v>
      </c>
      <c r="P15" s="80" t="s">
        <v>172</v>
      </c>
      <c r="Q15" s="80">
        <v>17.477461238</v>
      </c>
      <c r="R15" s="80">
        <v>16.405941259</v>
      </c>
    </row>
    <row r="16" spans="1:18" ht="16.5" customHeight="1">
      <c r="A16" s="67" t="s">
        <v>105</v>
      </c>
      <c r="B16" s="56">
        <f aca="true" t="shared" si="0" ref="B16:J16">SUM(B11:B15)</f>
        <v>100</v>
      </c>
      <c r="C16" s="56">
        <f t="shared" si="0"/>
        <v>100.00000000019999</v>
      </c>
      <c r="D16" s="56">
        <f t="shared" si="0"/>
        <v>100</v>
      </c>
      <c r="E16" s="56">
        <f t="shared" si="0"/>
        <v>99.99999999999999</v>
      </c>
      <c r="F16" s="56">
        <f t="shared" si="0"/>
        <v>99.99999999949999</v>
      </c>
      <c r="G16" s="56">
        <f t="shared" si="0"/>
        <v>99.99999999900001</v>
      </c>
      <c r="H16" s="56">
        <f t="shared" si="0"/>
        <v>100</v>
      </c>
      <c r="I16" s="56">
        <f t="shared" si="0"/>
        <v>100</v>
      </c>
      <c r="J16" s="56">
        <f t="shared" si="0"/>
        <v>100.0000000006</v>
      </c>
      <c r="K16" s="28"/>
      <c r="L16" s="28"/>
      <c r="M16" s="80" t="s">
        <v>174</v>
      </c>
      <c r="N16" s="80" t="s">
        <v>98</v>
      </c>
      <c r="O16" s="80" t="s">
        <v>171</v>
      </c>
      <c r="P16" s="80" t="s">
        <v>172</v>
      </c>
      <c r="Q16" s="80">
        <v>0.0903053575</v>
      </c>
      <c r="R16" s="80">
        <v>0</v>
      </c>
    </row>
    <row r="17" spans="1:18" ht="16.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80" t="s">
        <v>175</v>
      </c>
      <c r="N17" s="80" t="s">
        <v>187</v>
      </c>
      <c r="O17" s="80" t="s">
        <v>171</v>
      </c>
      <c r="P17" s="80" t="s">
        <v>172</v>
      </c>
      <c r="Q17" s="80">
        <v>11.81348278</v>
      </c>
      <c r="R17" s="80">
        <v>14.785591619</v>
      </c>
    </row>
    <row r="18" spans="1:18" ht="16.5" customHeight="1">
      <c r="A18" s="93" t="s">
        <v>45</v>
      </c>
      <c r="B18" s="96" t="s">
        <v>101</v>
      </c>
      <c r="C18" s="97"/>
      <c r="D18" s="97"/>
      <c r="E18" s="97"/>
      <c r="F18" s="97"/>
      <c r="G18" s="97"/>
      <c r="H18" s="97"/>
      <c r="I18" s="97"/>
      <c r="J18" s="98"/>
      <c r="K18" s="28"/>
      <c r="L18" s="28"/>
      <c r="M18" s="80" t="s">
        <v>175</v>
      </c>
      <c r="N18" s="80" t="s">
        <v>188</v>
      </c>
      <c r="O18" s="80" t="s">
        <v>171</v>
      </c>
      <c r="P18" s="80" t="s">
        <v>172</v>
      </c>
      <c r="Q18" s="80">
        <v>33.465707214</v>
      </c>
      <c r="R18" s="80">
        <v>26.965726061</v>
      </c>
    </row>
    <row r="19" spans="1:18" ht="16.5" customHeight="1">
      <c r="A19" s="94"/>
      <c r="B19" s="92" t="s">
        <v>54</v>
      </c>
      <c r="C19" s="92"/>
      <c r="D19" s="92"/>
      <c r="E19" s="92" t="s">
        <v>55</v>
      </c>
      <c r="F19" s="92"/>
      <c r="G19" s="92"/>
      <c r="H19" s="92" t="s">
        <v>56</v>
      </c>
      <c r="I19" s="92"/>
      <c r="J19" s="92"/>
      <c r="K19" s="28"/>
      <c r="L19" s="28"/>
      <c r="M19" s="80" t="s">
        <v>175</v>
      </c>
      <c r="N19" s="80" t="s">
        <v>51</v>
      </c>
      <c r="O19" s="80" t="s">
        <v>171</v>
      </c>
      <c r="P19" s="80" t="s">
        <v>172</v>
      </c>
      <c r="Q19" s="80">
        <v>37.538279259</v>
      </c>
      <c r="R19" s="80">
        <v>38.135763035</v>
      </c>
    </row>
    <row r="20" spans="1:18" ht="16.5" customHeight="1">
      <c r="A20" s="95"/>
      <c r="B20" s="31">
        <v>1987</v>
      </c>
      <c r="C20" s="6" t="s">
        <v>232</v>
      </c>
      <c r="D20" s="6" t="s">
        <v>234</v>
      </c>
      <c r="E20" s="31">
        <v>1987</v>
      </c>
      <c r="F20" s="6" t="s">
        <v>232</v>
      </c>
      <c r="G20" s="6" t="s">
        <v>234</v>
      </c>
      <c r="H20" s="31">
        <v>1987</v>
      </c>
      <c r="I20" s="6" t="s">
        <v>232</v>
      </c>
      <c r="J20" s="6" t="s">
        <v>234</v>
      </c>
      <c r="K20" s="28"/>
      <c r="L20" s="28"/>
      <c r="M20" s="80" t="s">
        <v>175</v>
      </c>
      <c r="N20" s="80" t="s">
        <v>189</v>
      </c>
      <c r="O20" s="80" t="s">
        <v>171</v>
      </c>
      <c r="P20" s="80" t="s">
        <v>172</v>
      </c>
      <c r="Q20" s="80">
        <v>17.182530747</v>
      </c>
      <c r="R20" s="80">
        <v>19.958353707</v>
      </c>
    </row>
    <row r="21" spans="1:18" ht="16.5" customHeight="1">
      <c r="A21" s="32" t="s">
        <v>93</v>
      </c>
      <c r="B21" s="56">
        <v>16</v>
      </c>
      <c r="C21" s="56">
        <f>VLOOKUP(A21,$N$22:$R$26,4,FALSE)</f>
        <v>11.824779634</v>
      </c>
      <c r="D21" s="56">
        <f>VLOOKUP(A21,$N$22:$R$26,5,FALSE)</f>
        <v>13.81394139</v>
      </c>
      <c r="E21" s="56">
        <v>12.9</v>
      </c>
      <c r="F21" s="56">
        <f>VLOOKUP(A21,$N$27:$R$31,4,FALSE)</f>
        <v>8.9851426582</v>
      </c>
      <c r="G21" s="56">
        <f>VLOOKUP(A21,$N$27:$R$31,5,FALSE)</f>
        <v>10.882137833</v>
      </c>
      <c r="H21" s="56">
        <v>11.5</v>
      </c>
      <c r="I21" s="56">
        <f>VLOOKUP(A21,$N$32:$R$36,4,FALSE)</f>
        <v>9.0691584597</v>
      </c>
      <c r="J21" s="56">
        <f>VLOOKUP(A21,$N$32:$R$36,5,FALSE)</f>
        <v>12.569677768</v>
      </c>
      <c r="K21" s="28"/>
      <c r="L21" s="28"/>
      <c r="M21" s="80" t="s">
        <v>175</v>
      </c>
      <c r="N21" s="80" t="s">
        <v>98</v>
      </c>
      <c r="O21" s="80" t="s">
        <v>171</v>
      </c>
      <c r="P21" s="80" t="s">
        <v>172</v>
      </c>
      <c r="Q21" s="80">
        <v>0</v>
      </c>
      <c r="R21" s="80">
        <v>0.1545655786</v>
      </c>
    </row>
    <row r="22" spans="1:18" ht="16.5" customHeight="1">
      <c r="A22" s="32" t="s">
        <v>50</v>
      </c>
      <c r="B22" s="56">
        <v>46.3</v>
      </c>
      <c r="C22" s="56">
        <f>VLOOKUP(A22,$N$22:$R$26,4,FALSE)</f>
        <v>31.008354108</v>
      </c>
      <c r="D22" s="56">
        <f>VLOOKUP(A22,$N$22:$R$26,5,FALSE)</f>
        <v>29.057125367</v>
      </c>
      <c r="E22" s="56">
        <v>42.6</v>
      </c>
      <c r="F22" s="56">
        <f>VLOOKUP(A22,$N$27:$R$31,4,FALSE)</f>
        <v>28.851243915</v>
      </c>
      <c r="G22" s="56">
        <f>VLOOKUP(A22,$N$27:$R$31,5,FALSE)</f>
        <v>33.235107336</v>
      </c>
      <c r="H22" s="56">
        <v>41.3</v>
      </c>
      <c r="I22" s="56">
        <f>VLOOKUP(A22,$N$32:$R$36,4,FALSE)</f>
        <v>27.567393433</v>
      </c>
      <c r="J22" s="56">
        <f>VLOOKUP(A22,$N$32:$R$36,5,FALSE)</f>
        <v>29.087509446</v>
      </c>
      <c r="K22" s="28"/>
      <c r="L22" s="28"/>
      <c r="M22" s="80" t="s">
        <v>176</v>
      </c>
      <c r="N22" s="80" t="s">
        <v>187</v>
      </c>
      <c r="O22" s="80" t="s">
        <v>171</v>
      </c>
      <c r="P22" s="80" t="s">
        <v>172</v>
      </c>
      <c r="Q22" s="80">
        <v>11.824779634</v>
      </c>
      <c r="R22" s="80">
        <v>13.81394139</v>
      </c>
    </row>
    <row r="23" spans="1:18" ht="16.5" customHeight="1">
      <c r="A23" s="32" t="s">
        <v>51</v>
      </c>
      <c r="B23" s="56">
        <v>28.5</v>
      </c>
      <c r="C23" s="56">
        <f>VLOOKUP(A23,$N$22:$R$26,4,FALSE)</f>
        <v>39.741780237</v>
      </c>
      <c r="D23" s="56">
        <f>VLOOKUP(A23,$N$22:$R$26,5,FALSE)</f>
        <v>41.210950143</v>
      </c>
      <c r="E23" s="56">
        <v>34.8</v>
      </c>
      <c r="F23" s="56">
        <f>VLOOKUP(A23,$N$27:$R$31,4,FALSE)</f>
        <v>41.233555354</v>
      </c>
      <c r="G23" s="56">
        <f>VLOOKUP(A23,$N$27:$R$31,5,FALSE)</f>
        <v>39.459811193</v>
      </c>
      <c r="H23" s="56">
        <v>39.1</v>
      </c>
      <c r="I23" s="56">
        <f>VLOOKUP(A23,$N$32:$R$36,4,FALSE)</f>
        <v>41.414789334</v>
      </c>
      <c r="J23" s="56">
        <f>VLOOKUP(A23,$N$32:$R$36,5,FALSE)</f>
        <v>40.874768784</v>
      </c>
      <c r="K23" s="28"/>
      <c r="L23" s="28"/>
      <c r="M23" s="80" t="s">
        <v>176</v>
      </c>
      <c r="N23" s="80" t="s">
        <v>188</v>
      </c>
      <c r="O23" s="80" t="s">
        <v>171</v>
      </c>
      <c r="P23" s="80" t="s">
        <v>172</v>
      </c>
      <c r="Q23" s="80">
        <v>31.008354108</v>
      </c>
      <c r="R23" s="80">
        <v>29.057125367</v>
      </c>
    </row>
    <row r="24" spans="1:18" ht="16.5" customHeight="1">
      <c r="A24" s="32" t="s">
        <v>53</v>
      </c>
      <c r="B24" s="56">
        <v>9.2</v>
      </c>
      <c r="C24" s="56">
        <f>VLOOKUP(A24,$N$22:$R$26,4,FALSE)</f>
        <v>17.425086021</v>
      </c>
      <c r="D24" s="56">
        <f>VLOOKUP(A24,$N$22:$R$26,5,FALSE)</f>
        <v>15.9179831</v>
      </c>
      <c r="E24" s="56">
        <v>9.2</v>
      </c>
      <c r="F24" s="56">
        <f>VLOOKUP(A24,$N$27:$R$31,4,FALSE)</f>
        <v>20.930058073</v>
      </c>
      <c r="G24" s="56">
        <f>VLOOKUP(A24,$N$27:$R$31,5,FALSE)</f>
        <v>16.422943638</v>
      </c>
      <c r="H24" s="56">
        <v>7.9</v>
      </c>
      <c r="I24" s="56">
        <f>VLOOKUP(A24,$N$32:$R$36,4,FALSE)</f>
        <v>21.893279644</v>
      </c>
      <c r="J24" s="56">
        <f>VLOOKUP(A24,$N$32:$R$36,5,FALSE)</f>
        <v>17.39921521</v>
      </c>
      <c r="K24" s="28"/>
      <c r="L24" s="28"/>
      <c r="M24" s="80" t="s">
        <v>176</v>
      </c>
      <c r="N24" s="80" t="s">
        <v>51</v>
      </c>
      <c r="O24" s="80" t="s">
        <v>171</v>
      </c>
      <c r="P24" s="80" t="s">
        <v>172</v>
      </c>
      <c r="Q24" s="80">
        <v>39.741780237</v>
      </c>
      <c r="R24" s="80">
        <v>41.210950143</v>
      </c>
    </row>
    <row r="25" spans="1:18" ht="16.5" customHeight="1">
      <c r="A25" s="32" t="s">
        <v>98</v>
      </c>
      <c r="B25" s="56">
        <v>0</v>
      </c>
      <c r="C25" s="56">
        <f>VLOOKUP(A25,$N$22:$R$26,4,FALSE)</f>
        <v>0</v>
      </c>
      <c r="D25" s="56">
        <f>VLOOKUP(A25,$N$22:$R$26,5,FALSE)</f>
        <v>0</v>
      </c>
      <c r="E25" s="56">
        <v>0.5</v>
      </c>
      <c r="F25" s="56">
        <f>VLOOKUP(A25,$N$27:$R$31,4,FALSE)</f>
        <v>0</v>
      </c>
      <c r="G25" s="56">
        <f>VLOOKUP(A25,$N$27:$R$31,5,FALSE)</f>
        <v>0</v>
      </c>
      <c r="H25" s="56">
        <v>0.2</v>
      </c>
      <c r="I25" s="56">
        <f>VLOOKUP(A25,$N$32:$R$36,4,FALSE)</f>
        <v>0.0553791288</v>
      </c>
      <c r="J25" s="56">
        <f>VLOOKUP(A25,$N$32:$R$36,5,FALSE)</f>
        <v>0.0688287912</v>
      </c>
      <c r="K25" s="28"/>
      <c r="L25" s="28"/>
      <c r="M25" s="80" t="s">
        <v>176</v>
      </c>
      <c r="N25" s="80" t="s">
        <v>189</v>
      </c>
      <c r="O25" s="80" t="s">
        <v>171</v>
      </c>
      <c r="P25" s="80" t="s">
        <v>172</v>
      </c>
      <c r="Q25" s="80">
        <v>17.425086021</v>
      </c>
      <c r="R25" s="80">
        <v>15.9179831</v>
      </c>
    </row>
    <row r="26" spans="1:18" ht="16.5" customHeight="1">
      <c r="A26" s="67" t="s">
        <v>105</v>
      </c>
      <c r="B26" s="56">
        <f aca="true" t="shared" si="1" ref="B26:J26">SUM(B21:B25)</f>
        <v>100</v>
      </c>
      <c r="C26" s="56">
        <f t="shared" si="1"/>
        <v>100</v>
      </c>
      <c r="D26" s="56">
        <f t="shared" si="1"/>
        <v>100</v>
      </c>
      <c r="E26" s="56">
        <f t="shared" si="1"/>
        <v>100</v>
      </c>
      <c r="F26" s="56">
        <f t="shared" si="1"/>
        <v>100.0000000002</v>
      </c>
      <c r="G26" s="56">
        <f t="shared" si="1"/>
        <v>100</v>
      </c>
      <c r="H26" s="56">
        <f t="shared" si="1"/>
        <v>100.00000000000001</v>
      </c>
      <c r="I26" s="56">
        <f t="shared" si="1"/>
        <v>99.9999999995</v>
      </c>
      <c r="J26" s="56">
        <f t="shared" si="1"/>
        <v>99.9999999992</v>
      </c>
      <c r="K26" s="28"/>
      <c r="L26" s="28"/>
      <c r="M26" s="80" t="s">
        <v>176</v>
      </c>
      <c r="N26" s="80" t="s">
        <v>98</v>
      </c>
      <c r="O26" s="80" t="s">
        <v>171</v>
      </c>
      <c r="P26" s="80" t="s">
        <v>172</v>
      </c>
      <c r="Q26" s="80">
        <v>0</v>
      </c>
      <c r="R26" s="80">
        <v>0</v>
      </c>
    </row>
    <row r="27" spans="1:18" ht="16.5" customHeight="1">
      <c r="A27" s="72" t="s">
        <v>106</v>
      </c>
      <c r="B27" s="29"/>
      <c r="C27" s="29"/>
      <c r="D27" s="29"/>
      <c r="E27" s="29"/>
      <c r="F27" s="29"/>
      <c r="G27" s="29"/>
      <c r="H27" s="29"/>
      <c r="I27" s="29"/>
      <c r="J27" s="29"/>
      <c r="K27" s="28"/>
      <c r="L27" s="28"/>
      <c r="M27" s="80" t="s">
        <v>177</v>
      </c>
      <c r="N27" s="80" t="s">
        <v>187</v>
      </c>
      <c r="O27" s="80" t="s">
        <v>171</v>
      </c>
      <c r="P27" s="80" t="s">
        <v>172</v>
      </c>
      <c r="Q27" s="80">
        <v>8.9851426582</v>
      </c>
      <c r="R27" s="80">
        <v>10.882137833</v>
      </c>
    </row>
    <row r="28" spans="2:18" ht="16.5" customHeight="1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80" t="s">
        <v>177</v>
      </c>
      <c r="N28" s="80" t="s">
        <v>188</v>
      </c>
      <c r="O28" s="80" t="s">
        <v>171</v>
      </c>
      <c r="P28" s="80" t="s">
        <v>172</v>
      </c>
      <c r="Q28" s="80">
        <v>28.851243915</v>
      </c>
      <c r="R28" s="80">
        <v>33.235107336</v>
      </c>
    </row>
    <row r="29" spans="1:18" ht="16.5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80" t="s">
        <v>177</v>
      </c>
      <c r="N29" s="80" t="s">
        <v>51</v>
      </c>
      <c r="O29" s="80" t="s">
        <v>171</v>
      </c>
      <c r="P29" s="80" t="s">
        <v>172</v>
      </c>
      <c r="Q29" s="80">
        <v>41.233555354</v>
      </c>
      <c r="R29" s="80">
        <v>39.459811193</v>
      </c>
    </row>
    <row r="30" spans="1:18" ht="16.5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80" t="s">
        <v>177</v>
      </c>
      <c r="N30" s="80" t="s">
        <v>189</v>
      </c>
      <c r="O30" s="80" t="s">
        <v>171</v>
      </c>
      <c r="P30" s="80" t="s">
        <v>172</v>
      </c>
      <c r="Q30" s="80">
        <v>20.930058073</v>
      </c>
      <c r="R30" s="80">
        <v>16.422943638</v>
      </c>
    </row>
    <row r="31" spans="1:18" ht="16.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80" t="s">
        <v>177</v>
      </c>
      <c r="N31" s="80" t="s">
        <v>98</v>
      </c>
      <c r="O31" s="80" t="s">
        <v>171</v>
      </c>
      <c r="P31" s="80" t="s">
        <v>172</v>
      </c>
      <c r="Q31" s="80">
        <v>0</v>
      </c>
      <c r="R31" s="80">
        <v>0</v>
      </c>
    </row>
    <row r="32" spans="1:18" ht="16.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80" t="s">
        <v>178</v>
      </c>
      <c r="N32" s="80" t="s">
        <v>187</v>
      </c>
      <c r="O32" s="80" t="s">
        <v>171</v>
      </c>
      <c r="P32" s="80" t="s">
        <v>172</v>
      </c>
      <c r="Q32" s="80">
        <v>9.0691584597</v>
      </c>
      <c r="R32" s="80">
        <v>12.569677768</v>
      </c>
    </row>
    <row r="33" spans="1:18" ht="16.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80" t="s">
        <v>178</v>
      </c>
      <c r="N33" s="80" t="s">
        <v>188</v>
      </c>
      <c r="O33" s="80" t="s">
        <v>171</v>
      </c>
      <c r="P33" s="80" t="s">
        <v>172</v>
      </c>
      <c r="Q33" s="80">
        <v>27.567393433</v>
      </c>
      <c r="R33" s="80">
        <v>29.087509446</v>
      </c>
    </row>
    <row r="34" spans="1:18" ht="16.5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80" t="s">
        <v>178</v>
      </c>
      <c r="N34" s="80" t="s">
        <v>51</v>
      </c>
      <c r="O34" s="80" t="s">
        <v>171</v>
      </c>
      <c r="P34" s="80" t="s">
        <v>172</v>
      </c>
      <c r="Q34" s="80">
        <v>41.414789334</v>
      </c>
      <c r="R34" s="80">
        <v>40.874768784</v>
      </c>
    </row>
    <row r="35" spans="1:18" ht="16.5" customHeight="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80" t="s">
        <v>178</v>
      </c>
      <c r="N35" s="80" t="s">
        <v>189</v>
      </c>
      <c r="O35" s="80" t="s">
        <v>171</v>
      </c>
      <c r="P35" s="80" t="s">
        <v>172</v>
      </c>
      <c r="Q35" s="80">
        <v>21.893279644</v>
      </c>
      <c r="R35" s="80">
        <v>17.39921521</v>
      </c>
    </row>
    <row r="36" spans="1:18" ht="16.5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80" t="s">
        <v>178</v>
      </c>
      <c r="N36" s="80" t="s">
        <v>98</v>
      </c>
      <c r="O36" s="80" t="s">
        <v>171</v>
      </c>
      <c r="P36" s="80" t="s">
        <v>172</v>
      </c>
      <c r="Q36" s="80">
        <v>0.0553791288</v>
      </c>
      <c r="R36" s="80">
        <v>0.0688287912</v>
      </c>
    </row>
  </sheetData>
  <mergeCells count="11">
    <mergeCell ref="B8:J8"/>
    <mergeCell ref="E9:G9"/>
    <mergeCell ref="H9:J9"/>
    <mergeCell ref="A1:J7"/>
    <mergeCell ref="A8:A10"/>
    <mergeCell ref="B9:D9"/>
    <mergeCell ref="B19:D19"/>
    <mergeCell ref="E19:G19"/>
    <mergeCell ref="H19:J19"/>
    <mergeCell ref="A18:A20"/>
    <mergeCell ref="B18:J18"/>
  </mergeCells>
  <printOptions horizontalCentered="1"/>
  <pageMargins left="0.75" right="0.75" top="1" bottom="1" header="0.7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E19"/>
  <sheetViews>
    <sheetView workbookViewId="0" topLeftCell="A1">
      <selection activeCell="L1" sqref="L1:AF16384"/>
    </sheetView>
  </sheetViews>
  <sheetFormatPr defaultColWidth="9.140625" defaultRowHeight="16.5" customHeight="1"/>
  <cols>
    <col min="1" max="1" width="20.7109375" style="2" customWidth="1"/>
    <col min="2" max="10" width="10.7109375" style="2" customWidth="1"/>
    <col min="11" max="11" width="9.140625" style="2" customWidth="1"/>
    <col min="12" max="12" width="0" style="2" hidden="1" customWidth="1"/>
    <col min="13" max="17" width="0" style="0" hidden="1" customWidth="1"/>
    <col min="18" max="19" width="0" style="2" hidden="1" customWidth="1"/>
    <col min="20" max="24" width="0" style="0" hidden="1" customWidth="1"/>
    <col min="25" max="26" width="0" style="2" hidden="1" customWidth="1"/>
    <col min="27" max="32" width="0" style="0" hidden="1" customWidth="1"/>
    <col min="33" max="16384" width="9.140625" style="2" customWidth="1"/>
  </cols>
  <sheetData>
    <row r="1" spans="1:31" ht="12.75" customHeight="1">
      <c r="A1" s="81" t="s">
        <v>239</v>
      </c>
      <c r="B1" s="81"/>
      <c r="C1" s="81"/>
      <c r="D1" s="81"/>
      <c r="E1" s="81"/>
      <c r="F1" s="81"/>
      <c r="G1" s="81"/>
      <c r="H1" s="81"/>
      <c r="I1" s="81"/>
      <c r="J1" s="81"/>
      <c r="M1" s="80" t="s">
        <v>191</v>
      </c>
      <c r="N1" s="80" t="s">
        <v>140</v>
      </c>
      <c r="O1" s="80" t="s">
        <v>170</v>
      </c>
      <c r="P1" s="80" t="s">
        <v>141</v>
      </c>
      <c r="Q1" s="80" t="s">
        <v>142</v>
      </c>
      <c r="T1" s="80" t="s">
        <v>192</v>
      </c>
      <c r="U1" s="80" t="s">
        <v>140</v>
      </c>
      <c r="V1" s="80" t="s">
        <v>170</v>
      </c>
      <c r="W1" s="80" t="s">
        <v>141</v>
      </c>
      <c r="X1" s="80" t="s">
        <v>142</v>
      </c>
      <c r="AA1" s="80" t="s">
        <v>193</v>
      </c>
      <c r="AB1" s="80" t="s">
        <v>140</v>
      </c>
      <c r="AC1" s="80" t="s">
        <v>170</v>
      </c>
      <c r="AD1" s="80" t="s">
        <v>141</v>
      </c>
      <c r="AE1" s="80" t="s">
        <v>142</v>
      </c>
    </row>
    <row r="2" spans="1:31" ht="12.7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M2" s="80" t="s">
        <v>58</v>
      </c>
      <c r="N2" s="80" t="s">
        <v>171</v>
      </c>
      <c r="O2" s="80" t="s">
        <v>172</v>
      </c>
      <c r="P2" s="80">
        <v>9.0790929389</v>
      </c>
      <c r="Q2" s="80">
        <v>10.40204949</v>
      </c>
      <c r="T2" s="80" t="s">
        <v>58</v>
      </c>
      <c r="U2" s="80" t="s">
        <v>171</v>
      </c>
      <c r="V2" s="80" t="s">
        <v>172</v>
      </c>
      <c r="W2" s="80">
        <v>12.27878838</v>
      </c>
      <c r="X2" s="80">
        <v>13.56546098</v>
      </c>
      <c r="AA2" s="80" t="s">
        <v>58</v>
      </c>
      <c r="AB2" s="80" t="s">
        <v>171</v>
      </c>
      <c r="AC2" s="80" t="s">
        <v>172</v>
      </c>
      <c r="AD2" s="80">
        <v>13.953303149</v>
      </c>
      <c r="AE2" s="80">
        <v>14.324452994</v>
      </c>
    </row>
    <row r="3" spans="1:31" ht="12.7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M3" s="80" t="s">
        <v>59</v>
      </c>
      <c r="N3" s="80" t="s">
        <v>171</v>
      </c>
      <c r="O3" s="80" t="s">
        <v>172</v>
      </c>
      <c r="P3" s="80">
        <v>48.999658644</v>
      </c>
      <c r="Q3" s="80">
        <v>46.656196857</v>
      </c>
      <c r="T3" s="80" t="s">
        <v>59</v>
      </c>
      <c r="U3" s="80" t="s">
        <v>171</v>
      </c>
      <c r="V3" s="80" t="s">
        <v>172</v>
      </c>
      <c r="W3" s="80">
        <v>62.413710257</v>
      </c>
      <c r="X3" s="80">
        <v>57.792103099</v>
      </c>
      <c r="AA3" s="80" t="s">
        <v>59</v>
      </c>
      <c r="AB3" s="80" t="s">
        <v>171</v>
      </c>
      <c r="AC3" s="80" t="s">
        <v>172</v>
      </c>
      <c r="AD3" s="80">
        <v>61.570849969</v>
      </c>
      <c r="AE3" s="80">
        <v>57.378580362</v>
      </c>
    </row>
    <row r="4" spans="1:31" ht="12.7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M4" s="80" t="s">
        <v>60</v>
      </c>
      <c r="N4" s="80" t="s">
        <v>171</v>
      </c>
      <c r="O4" s="80" t="s">
        <v>172</v>
      </c>
      <c r="P4" s="80">
        <v>11.088188821</v>
      </c>
      <c r="Q4" s="80">
        <v>14.383372943</v>
      </c>
      <c r="T4" s="80" t="s">
        <v>60</v>
      </c>
      <c r="U4" s="80" t="s">
        <v>171</v>
      </c>
      <c r="V4" s="80" t="s">
        <v>172</v>
      </c>
      <c r="W4" s="80">
        <v>16.595538985</v>
      </c>
      <c r="X4" s="80">
        <v>21.034751665</v>
      </c>
      <c r="AA4" s="80" t="s">
        <v>60</v>
      </c>
      <c r="AB4" s="80" t="s">
        <v>171</v>
      </c>
      <c r="AC4" s="80" t="s">
        <v>172</v>
      </c>
      <c r="AD4" s="80">
        <v>16.589383691</v>
      </c>
      <c r="AE4" s="80">
        <v>23.583984328</v>
      </c>
    </row>
    <row r="5" spans="1:31" ht="12.75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M5" s="80" t="s">
        <v>61</v>
      </c>
      <c r="N5" s="80" t="s">
        <v>171</v>
      </c>
      <c r="O5" s="80" t="s">
        <v>172</v>
      </c>
      <c r="P5" s="80">
        <v>30.833059596</v>
      </c>
      <c r="Q5" s="80">
        <v>28.558380709</v>
      </c>
      <c r="T5" s="80" t="s">
        <v>61</v>
      </c>
      <c r="U5" s="80" t="s">
        <v>171</v>
      </c>
      <c r="V5" s="80" t="s">
        <v>172</v>
      </c>
      <c r="W5" s="80">
        <v>8.7119623778</v>
      </c>
      <c r="X5" s="80">
        <v>7.6076842562</v>
      </c>
      <c r="AA5" s="80" t="s">
        <v>61</v>
      </c>
      <c r="AB5" s="80" t="s">
        <v>171</v>
      </c>
      <c r="AC5" s="80" t="s">
        <v>172</v>
      </c>
      <c r="AD5" s="80">
        <v>7.886463192</v>
      </c>
      <c r="AE5" s="80">
        <v>4.7129823161</v>
      </c>
    </row>
    <row r="6" spans="1:10" ht="12.75" customHeight="1">
      <c r="A6" s="81"/>
      <c r="B6" s="81"/>
      <c r="C6" s="81"/>
      <c r="D6" s="81"/>
      <c r="E6" s="81"/>
      <c r="F6" s="81"/>
      <c r="G6" s="81"/>
      <c r="H6" s="81"/>
      <c r="I6" s="81"/>
      <c r="J6" s="81"/>
    </row>
    <row r="7" spans="1:10" ht="12.75" customHeight="1">
      <c r="A7" s="82"/>
      <c r="B7" s="82"/>
      <c r="C7" s="82"/>
      <c r="D7" s="82"/>
      <c r="E7" s="82"/>
      <c r="F7" s="82"/>
      <c r="G7" s="82"/>
      <c r="H7" s="82"/>
      <c r="I7" s="82"/>
      <c r="J7" s="82"/>
    </row>
    <row r="8" spans="1:11" ht="16.5" customHeight="1">
      <c r="A8" s="83" t="s">
        <v>57</v>
      </c>
      <c r="B8" s="86" t="s">
        <v>136</v>
      </c>
      <c r="C8" s="101"/>
      <c r="D8" s="102"/>
      <c r="E8" s="86" t="s">
        <v>137</v>
      </c>
      <c r="F8" s="101"/>
      <c r="G8" s="102"/>
      <c r="H8" s="86" t="s">
        <v>138</v>
      </c>
      <c r="I8" s="101"/>
      <c r="J8" s="102"/>
      <c r="K8" s="27"/>
    </row>
    <row r="9" spans="1:11" ht="16.5" customHeight="1">
      <c r="A9" s="83"/>
      <c r="B9" s="3">
        <v>1987</v>
      </c>
      <c r="C9" s="6" t="s">
        <v>232</v>
      </c>
      <c r="D9" s="6" t="s">
        <v>234</v>
      </c>
      <c r="E9" s="3">
        <v>1987</v>
      </c>
      <c r="F9" s="6" t="s">
        <v>232</v>
      </c>
      <c r="G9" s="6" t="s">
        <v>234</v>
      </c>
      <c r="H9" s="3">
        <v>1987</v>
      </c>
      <c r="I9" s="6" t="s">
        <v>232</v>
      </c>
      <c r="J9" s="6" t="s">
        <v>234</v>
      </c>
      <c r="K9" s="27"/>
    </row>
    <row r="10" spans="1:11" ht="16.5" customHeight="1">
      <c r="A10" s="13" t="s">
        <v>58</v>
      </c>
      <c r="B10" s="14">
        <v>11.1</v>
      </c>
      <c r="C10" s="15">
        <f>VLOOKUP(A10,$M:$Q,4,FALSE)</f>
        <v>9.0790929389</v>
      </c>
      <c r="D10" s="15">
        <f>VLOOKUP(A10,$M:$Q,5,FALSE)</f>
        <v>10.40204949</v>
      </c>
      <c r="E10" s="14">
        <v>14.6</v>
      </c>
      <c r="F10" s="15">
        <f>VLOOKUP(A10,$T:$X,4,FALSE)</f>
        <v>12.27878838</v>
      </c>
      <c r="G10" s="15">
        <f>VLOOKUP(A10,$T:$X,5,FALSE)</f>
        <v>13.56546098</v>
      </c>
      <c r="H10" s="14">
        <v>17.9</v>
      </c>
      <c r="I10" s="15">
        <f>VLOOKUP(A10,$AA:$AE,4,FALSE)</f>
        <v>13.953303149</v>
      </c>
      <c r="J10" s="15">
        <f>VLOOKUP(A10,$AA:$AE,5,FALSE)</f>
        <v>14.324452994</v>
      </c>
      <c r="K10" s="27"/>
    </row>
    <row r="11" spans="1:11" ht="16.5" customHeight="1">
      <c r="A11" s="13" t="s">
        <v>59</v>
      </c>
      <c r="B11" s="14">
        <v>10.3</v>
      </c>
      <c r="C11" s="15">
        <f>VLOOKUP(A11,$M:$Q,4,FALSE)</f>
        <v>48.999658644</v>
      </c>
      <c r="D11" s="15">
        <f>VLOOKUP(A11,$M:$Q,5,FALSE)</f>
        <v>46.656196857</v>
      </c>
      <c r="E11" s="14" t="s">
        <v>49</v>
      </c>
      <c r="F11" s="15">
        <f>VLOOKUP(A11,$T:$X,4,FALSE)</f>
        <v>62.413710257</v>
      </c>
      <c r="G11" s="15">
        <f>VLOOKUP(A11,$T:$X,5,FALSE)</f>
        <v>57.792103099</v>
      </c>
      <c r="H11" s="14">
        <v>16.4</v>
      </c>
      <c r="I11" s="15">
        <f>VLOOKUP(A11,$AA:$AE,4,FALSE)</f>
        <v>61.570849969</v>
      </c>
      <c r="J11" s="15">
        <f>VLOOKUP(A11,$AA:$AE,5,FALSE)</f>
        <v>57.378580362</v>
      </c>
      <c r="K11" s="27"/>
    </row>
    <row r="12" spans="1:11" ht="16.5" customHeight="1">
      <c r="A12" s="13" t="s">
        <v>60</v>
      </c>
      <c r="B12" s="14">
        <v>58.4</v>
      </c>
      <c r="C12" s="15">
        <f>VLOOKUP(A12,$M:$Q,4,FALSE)</f>
        <v>11.088188821</v>
      </c>
      <c r="D12" s="15">
        <f>VLOOKUP(A12,$M:$Q,5,FALSE)</f>
        <v>14.383372943</v>
      </c>
      <c r="E12" s="14">
        <v>58.6</v>
      </c>
      <c r="F12" s="15">
        <f>VLOOKUP(A12,$T:$X,4,FALSE)</f>
        <v>16.595538985</v>
      </c>
      <c r="G12" s="15">
        <f>VLOOKUP(A12,$T:$X,5,FALSE)</f>
        <v>21.034751665</v>
      </c>
      <c r="H12" s="14">
        <v>55.1</v>
      </c>
      <c r="I12" s="15">
        <f>VLOOKUP(A12,$AA:$AE,4,FALSE)</f>
        <v>16.589383691</v>
      </c>
      <c r="J12" s="15">
        <f>VLOOKUP(A12,$AA:$AE,5,FALSE)</f>
        <v>23.583984328</v>
      </c>
      <c r="K12" s="27"/>
    </row>
    <row r="13" spans="1:11" ht="16.5" customHeight="1">
      <c r="A13" s="13" t="s">
        <v>61</v>
      </c>
      <c r="B13" s="14">
        <v>19.8</v>
      </c>
      <c r="C13" s="15">
        <f>VLOOKUP(A13,$M:$Q,4,FALSE)</f>
        <v>30.833059596</v>
      </c>
      <c r="D13" s="15">
        <f>VLOOKUP(A13,$M:$Q,5,FALSE)</f>
        <v>28.558380709</v>
      </c>
      <c r="E13" s="14">
        <v>6.9</v>
      </c>
      <c r="F13" s="15">
        <f>VLOOKUP(A13,$T:$X,4,FALSE)</f>
        <v>8.7119623778</v>
      </c>
      <c r="G13" s="15">
        <f>VLOOKUP(A13,$T:$X,5,FALSE)</f>
        <v>7.6076842562</v>
      </c>
      <c r="H13" s="14">
        <v>10.4</v>
      </c>
      <c r="I13" s="15">
        <f>VLOOKUP(A13,$AA:$AE,4,FALSE)</f>
        <v>7.886463192</v>
      </c>
      <c r="J13" s="15">
        <f>VLOOKUP(A13,$AA:$AE,5,FALSE)</f>
        <v>4.7129823161</v>
      </c>
      <c r="K13" s="27"/>
    </row>
    <row r="14" spans="1:11" ht="16.5" customHeight="1">
      <c r="A14" s="13" t="s">
        <v>63</v>
      </c>
      <c r="B14" s="14" t="s">
        <v>64</v>
      </c>
      <c r="C14" s="15">
        <f>SUM(C10:C13)</f>
        <v>99.9999999999</v>
      </c>
      <c r="D14" s="15">
        <f>SUM(D10:D13)</f>
        <v>99.999999999</v>
      </c>
      <c r="E14" s="14" t="s">
        <v>64</v>
      </c>
      <c r="F14" s="15">
        <f>SUM(F10:F13)</f>
        <v>99.99999999980001</v>
      </c>
      <c r="G14" s="15">
        <f>SUM(G10:G13)</f>
        <v>100.0000000002</v>
      </c>
      <c r="H14" s="14" t="s">
        <v>64</v>
      </c>
      <c r="I14" s="15">
        <f>SUM(I10:I13)</f>
        <v>100.00000000099999</v>
      </c>
      <c r="J14" s="15">
        <f>SUM(J10:J13)</f>
        <v>100.0000000001</v>
      </c>
      <c r="K14" s="27"/>
    </row>
    <row r="15" spans="1:10" ht="16.5" customHeight="1">
      <c r="A15" s="73" t="s">
        <v>240</v>
      </c>
      <c r="B15" s="1"/>
      <c r="C15" s="1"/>
      <c r="D15" s="1"/>
      <c r="E15" s="1"/>
      <c r="F15" s="1"/>
      <c r="G15" s="1"/>
      <c r="H15" s="1"/>
      <c r="I15" s="1"/>
      <c r="J15" s="1"/>
    </row>
    <row r="16" spans="1:10" ht="16.5" customHeight="1">
      <c r="A16" s="73" t="s">
        <v>135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 ht="16.5" customHeight="1">
      <c r="A17" s="72" t="s">
        <v>106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6.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</sheetData>
  <mergeCells count="5">
    <mergeCell ref="A8:A9"/>
    <mergeCell ref="A1:J7"/>
    <mergeCell ref="E8:G8"/>
    <mergeCell ref="H8:J8"/>
    <mergeCell ref="B8:D8"/>
  </mergeCells>
  <printOptions horizontalCentered="1"/>
  <pageMargins left="0.75" right="0.75" top="1" bottom="1" header="0.7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S171"/>
  <sheetViews>
    <sheetView workbookViewId="0" topLeftCell="A1">
      <selection activeCell="I1" sqref="I1:AT16384"/>
    </sheetView>
  </sheetViews>
  <sheetFormatPr defaultColWidth="9.140625" defaultRowHeight="15" customHeight="1"/>
  <cols>
    <col min="1" max="1" width="32.00390625" style="34" customWidth="1"/>
    <col min="2" max="7" width="9.7109375" style="34" customWidth="1"/>
    <col min="8" max="8" width="9.140625" style="34" customWidth="1"/>
    <col min="9" max="9" width="0" style="34" hidden="1" customWidth="1"/>
    <col min="10" max="15" width="0" style="80" hidden="1" customWidth="1"/>
    <col min="16" max="17" width="0" style="34" hidden="1" customWidth="1"/>
    <col min="18" max="23" width="0" style="80" hidden="1" customWidth="1"/>
    <col min="24" max="25" width="0" style="76" hidden="1" customWidth="1"/>
    <col min="26" max="31" width="0" style="80" hidden="1" customWidth="1"/>
    <col min="32" max="32" width="0" style="70" hidden="1" customWidth="1"/>
    <col min="33" max="33" width="0" style="34" hidden="1" customWidth="1"/>
    <col min="34" max="38" width="0" style="80" hidden="1" customWidth="1"/>
    <col min="39" max="40" width="0" style="34" hidden="1" customWidth="1"/>
    <col min="41" max="45" width="0" style="80" hidden="1" customWidth="1"/>
    <col min="46" max="46" width="0" style="34" hidden="1" customWidth="1"/>
    <col min="47" max="16384" width="9.140625" style="34" customWidth="1"/>
  </cols>
  <sheetData>
    <row r="1" spans="1:45" ht="12.75" customHeight="1">
      <c r="A1" s="89" t="s">
        <v>241</v>
      </c>
      <c r="B1" s="81"/>
      <c r="C1" s="81"/>
      <c r="D1" s="81"/>
      <c r="E1" s="81"/>
      <c r="F1" s="81"/>
      <c r="G1" s="81"/>
      <c r="J1" s="80" t="s">
        <v>191</v>
      </c>
      <c r="K1" s="80" t="s">
        <v>194</v>
      </c>
      <c r="L1" s="80" t="s">
        <v>140</v>
      </c>
      <c r="M1" s="80" t="s">
        <v>170</v>
      </c>
      <c r="N1" s="80" t="s">
        <v>141</v>
      </c>
      <c r="O1" s="80" t="s">
        <v>142</v>
      </c>
      <c r="R1" s="80" t="s">
        <v>192</v>
      </c>
      <c r="S1" s="80" t="s">
        <v>225</v>
      </c>
      <c r="T1" s="80" t="s">
        <v>140</v>
      </c>
      <c r="U1" s="80" t="s">
        <v>170</v>
      </c>
      <c r="V1" s="80" t="s">
        <v>141</v>
      </c>
      <c r="W1" s="80" t="s">
        <v>142</v>
      </c>
      <c r="Z1" s="80" t="s">
        <v>193</v>
      </c>
      <c r="AA1" s="80" t="s">
        <v>230</v>
      </c>
      <c r="AB1" s="80" t="s">
        <v>140</v>
      </c>
      <c r="AC1" s="80" t="s">
        <v>170</v>
      </c>
      <c r="AD1" s="80" t="s">
        <v>141</v>
      </c>
      <c r="AE1" s="80" t="s">
        <v>142</v>
      </c>
      <c r="AF1" s="76"/>
      <c r="AH1" s="80" t="s">
        <v>191</v>
      </c>
      <c r="AI1" s="80" t="s">
        <v>140</v>
      </c>
      <c r="AJ1" s="80" t="s">
        <v>170</v>
      </c>
      <c r="AK1" s="80" t="s">
        <v>141</v>
      </c>
      <c r="AL1" s="80" t="s">
        <v>142</v>
      </c>
      <c r="AO1" s="80" t="s">
        <v>192</v>
      </c>
      <c r="AP1" s="80" t="s">
        <v>140</v>
      </c>
      <c r="AQ1" s="80" t="s">
        <v>170</v>
      </c>
      <c r="AR1" s="80" t="s">
        <v>141</v>
      </c>
      <c r="AS1" s="80" t="s">
        <v>142</v>
      </c>
    </row>
    <row r="2" spans="1:43" ht="12.75" customHeight="1">
      <c r="A2" s="81"/>
      <c r="B2" s="81"/>
      <c r="C2" s="81"/>
      <c r="D2" s="81"/>
      <c r="E2" s="81"/>
      <c r="F2" s="81"/>
      <c r="G2" s="81"/>
      <c r="J2" s="80" t="s">
        <v>195</v>
      </c>
      <c r="K2" s="80" t="s">
        <v>196</v>
      </c>
      <c r="L2" s="80" t="s">
        <v>197</v>
      </c>
      <c r="M2" s="80" t="s">
        <v>198</v>
      </c>
      <c r="N2" s="80">
        <v>8.9610038399</v>
      </c>
      <c r="O2" s="80">
        <v>6.7255198891</v>
      </c>
      <c r="T2" s="80" t="s">
        <v>197</v>
      </c>
      <c r="U2" s="80" t="s">
        <v>198</v>
      </c>
      <c r="AA2" s="80">
        <v>1</v>
      </c>
      <c r="AB2" s="80" t="s">
        <v>197</v>
      </c>
      <c r="AC2" s="80" t="s">
        <v>198</v>
      </c>
      <c r="AF2" s="76"/>
      <c r="AH2" s="80" t="s">
        <v>58</v>
      </c>
      <c r="AI2" s="80" t="s">
        <v>171</v>
      </c>
      <c r="AJ2" s="80" t="s">
        <v>172</v>
      </c>
      <c r="AK2" s="80">
        <v>9.0790929389</v>
      </c>
      <c r="AL2" s="80">
        <v>10.40204949</v>
      </c>
      <c r="AP2" s="80" t="s">
        <v>171</v>
      </c>
      <c r="AQ2" s="80" t="s">
        <v>172</v>
      </c>
    </row>
    <row r="3" spans="1:45" ht="12.75" customHeight="1">
      <c r="A3" s="81"/>
      <c r="B3" s="81"/>
      <c r="C3" s="81"/>
      <c r="D3" s="81"/>
      <c r="E3" s="81"/>
      <c r="F3" s="81"/>
      <c r="G3" s="81"/>
      <c r="J3" s="80" t="s">
        <v>195</v>
      </c>
      <c r="K3" s="80" t="s">
        <v>199</v>
      </c>
      <c r="L3" s="80" t="s">
        <v>197</v>
      </c>
      <c r="M3" s="80" t="s">
        <v>198</v>
      </c>
      <c r="N3" s="80">
        <v>4.2458489403</v>
      </c>
      <c r="O3" s="80">
        <v>4.3760290278</v>
      </c>
      <c r="S3" s="80" t="s">
        <v>196</v>
      </c>
      <c r="T3" s="80" t="s">
        <v>197</v>
      </c>
      <c r="U3" s="80" t="s">
        <v>198</v>
      </c>
      <c r="Z3" s="80" t="s">
        <v>195</v>
      </c>
      <c r="AA3" s="80">
        <v>1</v>
      </c>
      <c r="AB3" s="80" t="s">
        <v>197</v>
      </c>
      <c r="AC3" s="80" t="s">
        <v>198</v>
      </c>
      <c r="AD3" s="80">
        <v>13.78474502</v>
      </c>
      <c r="AE3" s="80">
        <v>15.273437014</v>
      </c>
      <c r="AF3" s="76"/>
      <c r="AH3" s="80" t="s">
        <v>59</v>
      </c>
      <c r="AI3" s="80" t="s">
        <v>171</v>
      </c>
      <c r="AJ3" s="80" t="s">
        <v>172</v>
      </c>
      <c r="AK3" s="80">
        <v>48.999658644</v>
      </c>
      <c r="AL3" s="80">
        <v>46.656196857</v>
      </c>
      <c r="AO3" s="80" t="s">
        <v>226</v>
      </c>
      <c r="AP3" s="80" t="s">
        <v>171</v>
      </c>
      <c r="AQ3" s="80" t="s">
        <v>172</v>
      </c>
      <c r="AR3" s="80">
        <v>12.480684616</v>
      </c>
      <c r="AS3" s="80">
        <v>13.674516139</v>
      </c>
    </row>
    <row r="4" spans="1:45" ht="12.75" customHeight="1">
      <c r="A4" s="81"/>
      <c r="B4" s="81"/>
      <c r="C4" s="81"/>
      <c r="D4" s="81"/>
      <c r="E4" s="81"/>
      <c r="F4" s="81"/>
      <c r="G4" s="81"/>
      <c r="J4" s="80" t="s">
        <v>195</v>
      </c>
      <c r="K4" s="80" t="s">
        <v>71</v>
      </c>
      <c r="L4" s="80" t="s">
        <v>197</v>
      </c>
      <c r="M4" s="80" t="s">
        <v>198</v>
      </c>
      <c r="N4" s="80">
        <v>4.3653366654</v>
      </c>
      <c r="O4" s="80">
        <v>3.0233276347</v>
      </c>
      <c r="S4" s="80" t="s">
        <v>199</v>
      </c>
      <c r="T4" s="80" t="s">
        <v>197</v>
      </c>
      <c r="U4" s="80" t="s">
        <v>198</v>
      </c>
      <c r="Z4" s="80" t="s">
        <v>222</v>
      </c>
      <c r="AA4" s="80">
        <v>1</v>
      </c>
      <c r="AB4" s="80" t="s">
        <v>197</v>
      </c>
      <c r="AC4" s="80" t="s">
        <v>198</v>
      </c>
      <c r="AD4" s="80">
        <v>61.872609004</v>
      </c>
      <c r="AE4" s="80">
        <v>57.23344996</v>
      </c>
      <c r="AF4" s="76"/>
      <c r="AH4" s="80" t="s">
        <v>60</v>
      </c>
      <c r="AI4" s="80" t="s">
        <v>171</v>
      </c>
      <c r="AJ4" s="80" t="s">
        <v>172</v>
      </c>
      <c r="AK4" s="80">
        <v>11.088188821</v>
      </c>
      <c r="AL4" s="80">
        <v>14.383372943</v>
      </c>
      <c r="AO4" s="80" t="s">
        <v>227</v>
      </c>
      <c r="AP4" s="80" t="s">
        <v>171</v>
      </c>
      <c r="AQ4" s="80" t="s">
        <v>172</v>
      </c>
      <c r="AR4" s="80">
        <v>62.617030643</v>
      </c>
      <c r="AS4" s="80">
        <v>57.965549786</v>
      </c>
    </row>
    <row r="5" spans="1:45" ht="12.75" customHeight="1">
      <c r="A5" s="81"/>
      <c r="B5" s="81"/>
      <c r="C5" s="81"/>
      <c r="D5" s="81"/>
      <c r="E5" s="81"/>
      <c r="F5" s="81"/>
      <c r="G5" s="81"/>
      <c r="J5" s="80" t="s">
        <v>195</v>
      </c>
      <c r="K5" s="80" t="s">
        <v>200</v>
      </c>
      <c r="L5" s="80" t="s">
        <v>197</v>
      </c>
      <c r="M5" s="80" t="s">
        <v>198</v>
      </c>
      <c r="N5" s="80">
        <v>13.849626264</v>
      </c>
      <c r="O5" s="80">
        <v>0</v>
      </c>
      <c r="S5" s="80" t="s">
        <v>71</v>
      </c>
      <c r="T5" s="80" t="s">
        <v>197</v>
      </c>
      <c r="U5" s="80" t="s">
        <v>198</v>
      </c>
      <c r="Z5" s="80" t="s">
        <v>223</v>
      </c>
      <c r="AA5" s="80">
        <v>1</v>
      </c>
      <c r="AB5" s="80" t="s">
        <v>197</v>
      </c>
      <c r="AC5" s="80" t="s">
        <v>198</v>
      </c>
      <c r="AD5" s="80">
        <v>16.19788032</v>
      </c>
      <c r="AE5" s="80">
        <v>22.842358557</v>
      </c>
      <c r="AF5" s="76"/>
      <c r="AH5" s="80" t="s">
        <v>61</v>
      </c>
      <c r="AI5" s="80" t="s">
        <v>171</v>
      </c>
      <c r="AJ5" s="80" t="s">
        <v>172</v>
      </c>
      <c r="AK5" s="80">
        <v>30.833059596</v>
      </c>
      <c r="AL5" s="80">
        <v>28.558380709</v>
      </c>
      <c r="AO5" s="80" t="s">
        <v>228</v>
      </c>
      <c r="AP5" s="80" t="s">
        <v>171</v>
      </c>
      <c r="AQ5" s="80" t="s">
        <v>172</v>
      </c>
      <c r="AR5" s="80">
        <v>16.292828035</v>
      </c>
      <c r="AS5" s="80">
        <v>21.20293469</v>
      </c>
    </row>
    <row r="6" spans="1:45" ht="12.75" customHeight="1">
      <c r="A6" s="81"/>
      <c r="B6" s="81"/>
      <c r="C6" s="81"/>
      <c r="D6" s="81"/>
      <c r="E6" s="81"/>
      <c r="F6" s="81"/>
      <c r="G6" s="81"/>
      <c r="J6" s="80" t="s">
        <v>195</v>
      </c>
      <c r="K6" s="80" t="s">
        <v>72</v>
      </c>
      <c r="L6" s="80" t="s">
        <v>197</v>
      </c>
      <c r="M6" s="80" t="s">
        <v>198</v>
      </c>
      <c r="N6" s="80">
        <v>3.0541186122</v>
      </c>
      <c r="O6" s="80">
        <v>8.0003492681</v>
      </c>
      <c r="S6" s="80" t="s">
        <v>200</v>
      </c>
      <c r="T6" s="80" t="s">
        <v>197</v>
      </c>
      <c r="U6" s="80" t="s">
        <v>198</v>
      </c>
      <c r="Z6" s="80" t="s">
        <v>159</v>
      </c>
      <c r="AA6" s="80">
        <v>1</v>
      </c>
      <c r="AB6" s="80" t="s">
        <v>197</v>
      </c>
      <c r="AC6" s="80" t="s">
        <v>198</v>
      </c>
      <c r="AD6" s="80">
        <v>8.1447656553</v>
      </c>
      <c r="AE6" s="80">
        <v>4.6507544696</v>
      </c>
      <c r="AF6" s="76"/>
      <c r="AO6" s="80" t="s">
        <v>159</v>
      </c>
      <c r="AP6" s="80" t="s">
        <v>171</v>
      </c>
      <c r="AQ6" s="80" t="s">
        <v>172</v>
      </c>
      <c r="AR6" s="80">
        <v>8.609456706</v>
      </c>
      <c r="AS6" s="80">
        <v>7.1569993856</v>
      </c>
    </row>
    <row r="7" spans="1:21" ht="12.75" customHeight="1">
      <c r="A7" s="82"/>
      <c r="B7" s="82"/>
      <c r="C7" s="82"/>
      <c r="D7" s="82"/>
      <c r="E7" s="82"/>
      <c r="F7" s="82"/>
      <c r="G7" s="82"/>
      <c r="J7" s="80" t="s">
        <v>195</v>
      </c>
      <c r="K7" s="80" t="s">
        <v>126</v>
      </c>
      <c r="L7" s="80" t="s">
        <v>197</v>
      </c>
      <c r="M7" s="80" t="s">
        <v>198</v>
      </c>
      <c r="N7" s="80">
        <v>3.1776398076</v>
      </c>
      <c r="O7" s="80">
        <v>1.7395442558</v>
      </c>
      <c r="S7" s="80" t="s">
        <v>72</v>
      </c>
      <c r="T7" s="80" t="s">
        <v>197</v>
      </c>
      <c r="U7" s="80" t="s">
        <v>198</v>
      </c>
    </row>
    <row r="8" spans="1:21" ht="15" customHeight="1">
      <c r="A8" s="107" t="s">
        <v>65</v>
      </c>
      <c r="B8" s="107">
        <v>1987</v>
      </c>
      <c r="C8" s="107"/>
      <c r="D8" s="109" t="s">
        <v>232</v>
      </c>
      <c r="E8" s="77"/>
      <c r="F8" s="107" t="s">
        <v>234</v>
      </c>
      <c r="G8" s="107"/>
      <c r="J8" s="80" t="s">
        <v>195</v>
      </c>
      <c r="K8" s="80" t="s">
        <v>201</v>
      </c>
      <c r="L8" s="80" t="s">
        <v>197</v>
      </c>
      <c r="M8" s="80" t="s">
        <v>198</v>
      </c>
      <c r="N8" s="80">
        <v>5.3085017791</v>
      </c>
      <c r="O8" s="80">
        <v>4.921200458</v>
      </c>
      <c r="S8" s="80" t="s">
        <v>126</v>
      </c>
      <c r="T8" s="80" t="s">
        <v>197</v>
      </c>
      <c r="U8" s="80" t="s">
        <v>198</v>
      </c>
    </row>
    <row r="9" spans="1:21" ht="15" customHeight="1">
      <c r="A9" s="107"/>
      <c r="B9" s="107" t="s">
        <v>66</v>
      </c>
      <c r="C9" s="107" t="s">
        <v>102</v>
      </c>
      <c r="D9" s="107" t="s">
        <v>66</v>
      </c>
      <c r="E9" s="107" t="s">
        <v>102</v>
      </c>
      <c r="F9" s="107" t="s">
        <v>66</v>
      </c>
      <c r="G9" s="107" t="s">
        <v>102</v>
      </c>
      <c r="J9" s="80" t="s">
        <v>195</v>
      </c>
      <c r="K9" s="80" t="s">
        <v>202</v>
      </c>
      <c r="L9" s="80" t="s">
        <v>197</v>
      </c>
      <c r="M9" s="80" t="s">
        <v>198</v>
      </c>
      <c r="N9" s="80">
        <v>19.724488121</v>
      </c>
      <c r="O9" s="80">
        <v>39.762001339</v>
      </c>
      <c r="S9" s="80" t="s">
        <v>201</v>
      </c>
      <c r="T9" s="80" t="s">
        <v>197</v>
      </c>
      <c r="U9" s="80" t="s">
        <v>198</v>
      </c>
    </row>
    <row r="10" spans="1:21" ht="15" customHeight="1">
      <c r="A10" s="108"/>
      <c r="B10" s="108"/>
      <c r="C10" s="108"/>
      <c r="D10" s="108"/>
      <c r="E10" s="108"/>
      <c r="F10" s="108"/>
      <c r="G10" s="108"/>
      <c r="J10" s="80" t="s">
        <v>195</v>
      </c>
      <c r="K10" s="80" t="s">
        <v>203</v>
      </c>
      <c r="L10" s="80" t="s">
        <v>197</v>
      </c>
      <c r="M10" s="80" t="s">
        <v>198</v>
      </c>
      <c r="N10" s="80">
        <v>17.80627343</v>
      </c>
      <c r="O10" s="80">
        <v>16.527566077</v>
      </c>
      <c r="S10" s="80" t="s">
        <v>202</v>
      </c>
      <c r="T10" s="80" t="s">
        <v>197</v>
      </c>
      <c r="U10" s="80" t="s">
        <v>198</v>
      </c>
    </row>
    <row r="11" spans="1:21" ht="15" customHeight="1">
      <c r="A11" s="36" t="s">
        <v>67</v>
      </c>
      <c r="B11" s="37"/>
      <c r="C11" s="37"/>
      <c r="D11" s="37"/>
      <c r="E11" s="38"/>
      <c r="F11" s="37"/>
      <c r="G11" s="38"/>
      <c r="J11" s="80" t="s">
        <v>195</v>
      </c>
      <c r="K11" s="80" t="s">
        <v>128</v>
      </c>
      <c r="L11" s="80" t="s">
        <v>197</v>
      </c>
      <c r="M11" s="80" t="s">
        <v>198</v>
      </c>
      <c r="N11" s="80">
        <v>19.561454432</v>
      </c>
      <c r="O11" s="80">
        <v>12.856838542</v>
      </c>
      <c r="S11" s="80" t="s">
        <v>203</v>
      </c>
      <c r="T11" s="80" t="s">
        <v>197</v>
      </c>
      <c r="U11" s="80" t="s">
        <v>198</v>
      </c>
    </row>
    <row r="12" spans="1:21" ht="15" customHeight="1">
      <c r="A12" s="39" t="s">
        <v>68</v>
      </c>
      <c r="B12" s="40">
        <v>5.8</v>
      </c>
      <c r="C12" s="40" t="s">
        <v>69</v>
      </c>
      <c r="D12" s="60">
        <f aca="true" t="shared" si="0" ref="D12:D36">VLOOKUP(A12,$K$2:$O$34,4,FALSE)</f>
        <v>8.9610038399</v>
      </c>
      <c r="E12" s="60">
        <f aca="true" t="shared" si="1" ref="E12:E17">VLOOKUP(A12,$S$36:$W$69,4,FALSE)</f>
        <v>3.7685662288</v>
      </c>
      <c r="F12" s="60">
        <f aca="true" t="shared" si="2" ref="F12:F36">VLOOKUP(A12,$K$2:$O$34,5,FALSE)</f>
        <v>6.7255198891</v>
      </c>
      <c r="G12" s="60">
        <f aca="true" t="shared" si="3" ref="G12:G17">VLOOKUP(A12,$S$36:$W$69,5,FALSE)</f>
        <v>3.9977199078</v>
      </c>
      <c r="J12" s="80" t="s">
        <v>195</v>
      </c>
      <c r="K12" s="80" t="s">
        <v>127</v>
      </c>
      <c r="L12" s="80" t="s">
        <v>197</v>
      </c>
      <c r="M12" s="80" t="s">
        <v>198</v>
      </c>
      <c r="N12" s="80">
        <v>11.930491869</v>
      </c>
      <c r="O12" s="80">
        <v>16.357142204</v>
      </c>
      <c r="S12" s="80" t="s">
        <v>128</v>
      </c>
      <c r="T12" s="80" t="s">
        <v>197</v>
      </c>
      <c r="U12" s="80" t="s">
        <v>198</v>
      </c>
    </row>
    <row r="13" spans="1:21" ht="15" customHeight="1">
      <c r="A13" s="41" t="s">
        <v>70</v>
      </c>
      <c r="B13" s="42" t="s">
        <v>69</v>
      </c>
      <c r="C13" s="42">
        <v>8.9</v>
      </c>
      <c r="D13" s="60">
        <f t="shared" si="0"/>
        <v>4.2458489403</v>
      </c>
      <c r="E13" s="60">
        <f t="shared" si="1"/>
        <v>4.912057466</v>
      </c>
      <c r="F13" s="60">
        <f t="shared" si="2"/>
        <v>4.3760290278</v>
      </c>
      <c r="G13" s="60">
        <f t="shared" si="3"/>
        <v>5.6803504592</v>
      </c>
      <c r="J13" s="80" t="s">
        <v>195</v>
      </c>
      <c r="K13" s="80" t="s">
        <v>204</v>
      </c>
      <c r="L13" s="80" t="s">
        <v>197</v>
      </c>
      <c r="M13" s="80" t="s">
        <v>198</v>
      </c>
      <c r="N13" s="80">
        <v>9.2111183163</v>
      </c>
      <c r="O13" s="80">
        <v>12.358619288</v>
      </c>
      <c r="S13" s="80" t="s">
        <v>127</v>
      </c>
      <c r="T13" s="80" t="s">
        <v>197</v>
      </c>
      <c r="U13" s="80" t="s">
        <v>198</v>
      </c>
    </row>
    <row r="14" spans="1:21" ht="15" customHeight="1">
      <c r="A14" s="41" t="s">
        <v>71</v>
      </c>
      <c r="B14" s="42">
        <v>14.3</v>
      </c>
      <c r="C14" s="42" t="s">
        <v>62</v>
      </c>
      <c r="D14" s="60">
        <f t="shared" si="0"/>
        <v>4.3653366654</v>
      </c>
      <c r="E14" s="60">
        <f t="shared" si="1"/>
        <v>7.1228477121</v>
      </c>
      <c r="F14" s="60">
        <f t="shared" si="2"/>
        <v>3.0233276347</v>
      </c>
      <c r="G14" s="60">
        <f t="shared" si="3"/>
        <v>7.0493419695</v>
      </c>
      <c r="J14" s="80" t="s">
        <v>195</v>
      </c>
      <c r="K14" s="80" t="s">
        <v>129</v>
      </c>
      <c r="L14" s="80" t="s">
        <v>197</v>
      </c>
      <c r="M14" s="80" t="s">
        <v>198</v>
      </c>
      <c r="N14" s="80">
        <v>3.9802791159</v>
      </c>
      <c r="O14" s="80">
        <v>3.0649849327</v>
      </c>
      <c r="S14" s="80" t="s">
        <v>204</v>
      </c>
      <c r="T14" s="80" t="s">
        <v>197</v>
      </c>
      <c r="U14" s="80" t="s">
        <v>198</v>
      </c>
    </row>
    <row r="15" spans="1:21" ht="15" customHeight="1">
      <c r="A15" s="41" t="s">
        <v>125</v>
      </c>
      <c r="B15" s="42">
        <v>9.8</v>
      </c>
      <c r="C15" s="42">
        <v>5.3</v>
      </c>
      <c r="D15" s="60">
        <f t="shared" si="0"/>
        <v>13.849626264</v>
      </c>
      <c r="E15" s="60">
        <f t="shared" si="1"/>
        <v>4.0803973843</v>
      </c>
      <c r="F15" s="60">
        <f t="shared" si="2"/>
        <v>0</v>
      </c>
      <c r="G15" s="60">
        <f t="shared" si="3"/>
        <v>9.784303997</v>
      </c>
      <c r="J15" s="80" t="s">
        <v>195</v>
      </c>
      <c r="K15" s="80" t="s">
        <v>205</v>
      </c>
      <c r="L15" s="80" t="s">
        <v>197</v>
      </c>
      <c r="M15" s="80" t="s">
        <v>198</v>
      </c>
      <c r="N15" s="80">
        <v>12.313495222</v>
      </c>
      <c r="O15" s="80">
        <v>19.944752957</v>
      </c>
      <c r="S15" s="80" t="s">
        <v>129</v>
      </c>
      <c r="T15" s="80" t="s">
        <v>197</v>
      </c>
      <c r="U15" s="80" t="s">
        <v>198</v>
      </c>
    </row>
    <row r="16" spans="1:21" ht="15" customHeight="1">
      <c r="A16" s="41" t="s">
        <v>72</v>
      </c>
      <c r="B16" s="42">
        <v>8.9</v>
      </c>
      <c r="C16" s="42">
        <v>6.6</v>
      </c>
      <c r="D16" s="60">
        <f t="shared" si="0"/>
        <v>3.0541186122</v>
      </c>
      <c r="E16" s="60">
        <f t="shared" si="1"/>
        <v>4.3734079931</v>
      </c>
      <c r="F16" s="60">
        <f t="shared" si="2"/>
        <v>8.0003492681</v>
      </c>
      <c r="G16" s="60">
        <f t="shared" si="3"/>
        <v>3.8646877916</v>
      </c>
      <c r="J16" s="80" t="s">
        <v>195</v>
      </c>
      <c r="K16" s="80" t="s">
        <v>206</v>
      </c>
      <c r="L16" s="80" t="s">
        <v>197</v>
      </c>
      <c r="M16" s="80" t="s">
        <v>198</v>
      </c>
      <c r="N16" s="80">
        <v>3.7066630522</v>
      </c>
      <c r="O16" s="80">
        <v>12.650065212</v>
      </c>
      <c r="S16" s="80" t="s">
        <v>205</v>
      </c>
      <c r="T16" s="80" t="s">
        <v>197</v>
      </c>
      <c r="U16" s="80" t="s">
        <v>198</v>
      </c>
    </row>
    <row r="17" spans="1:21" ht="15" customHeight="1">
      <c r="A17" s="43" t="s">
        <v>126</v>
      </c>
      <c r="B17" s="44">
        <v>4.7</v>
      </c>
      <c r="C17" s="44">
        <v>3.5</v>
      </c>
      <c r="D17" s="60">
        <f t="shared" si="0"/>
        <v>3.1776398076</v>
      </c>
      <c r="E17" s="60">
        <f t="shared" si="1"/>
        <v>2.8999121881</v>
      </c>
      <c r="F17" s="60">
        <f t="shared" si="2"/>
        <v>1.7395442558</v>
      </c>
      <c r="G17" s="60">
        <f t="shared" si="3"/>
        <v>1.7007981208</v>
      </c>
      <c r="J17" s="80" t="s">
        <v>195</v>
      </c>
      <c r="K17" s="80" t="s">
        <v>207</v>
      </c>
      <c r="L17" s="80" t="s">
        <v>197</v>
      </c>
      <c r="M17" s="80" t="s">
        <v>198</v>
      </c>
      <c r="N17" s="80">
        <v>8.9830042523</v>
      </c>
      <c r="O17" s="80">
        <v>4.9196397127</v>
      </c>
      <c r="S17" s="80" t="s">
        <v>206</v>
      </c>
      <c r="T17" s="80" t="s">
        <v>197</v>
      </c>
      <c r="U17" s="80" t="s">
        <v>198</v>
      </c>
    </row>
    <row r="18" spans="1:21" ht="15" customHeight="1">
      <c r="A18" s="36" t="s">
        <v>73</v>
      </c>
      <c r="B18" s="37"/>
      <c r="C18" s="37"/>
      <c r="D18" s="61"/>
      <c r="E18" s="63"/>
      <c r="F18" s="61"/>
      <c r="G18" s="63"/>
      <c r="J18" s="80" t="s">
        <v>195</v>
      </c>
      <c r="K18" s="80" t="s">
        <v>208</v>
      </c>
      <c r="L18" s="80" t="s">
        <v>197</v>
      </c>
      <c r="M18" s="80" t="s">
        <v>198</v>
      </c>
      <c r="N18" s="80">
        <v>11.002583282</v>
      </c>
      <c r="O18" s="80">
        <v>19.462699327</v>
      </c>
      <c r="S18" s="80" t="s">
        <v>207</v>
      </c>
      <c r="T18" s="80" t="s">
        <v>197</v>
      </c>
      <c r="U18" s="80" t="s">
        <v>198</v>
      </c>
    </row>
    <row r="19" spans="1:21" ht="15" customHeight="1">
      <c r="A19" s="39" t="s">
        <v>74</v>
      </c>
      <c r="B19" s="40">
        <v>9.5</v>
      </c>
      <c r="C19" s="40" t="s">
        <v>15</v>
      </c>
      <c r="D19" s="60">
        <f t="shared" si="0"/>
        <v>17.80627343</v>
      </c>
      <c r="E19" s="60">
        <f aca="true" t="shared" si="4" ref="E19:E27">VLOOKUP(A19,$S$36:$W$69,4,FALSE)</f>
        <v>25.22899303</v>
      </c>
      <c r="F19" s="60">
        <f t="shared" si="2"/>
        <v>16.527566077</v>
      </c>
      <c r="G19" s="60">
        <f aca="true" t="shared" si="5" ref="G19:G27">VLOOKUP(A19,$S$36:$W$69,5,FALSE)</f>
        <v>30.27351665</v>
      </c>
      <c r="J19" s="80" t="s">
        <v>195</v>
      </c>
      <c r="K19" s="80" t="s">
        <v>209</v>
      </c>
      <c r="L19" s="80" t="s">
        <v>197</v>
      </c>
      <c r="M19" s="80" t="s">
        <v>198</v>
      </c>
      <c r="N19" s="80">
        <v>7.5020425922</v>
      </c>
      <c r="O19" s="80">
        <v>13.408400591</v>
      </c>
      <c r="S19" s="80" t="s">
        <v>208</v>
      </c>
      <c r="T19" s="80" t="s">
        <v>197</v>
      </c>
      <c r="U19" s="80" t="s">
        <v>198</v>
      </c>
    </row>
    <row r="20" spans="1:21" ht="15" customHeight="1">
      <c r="A20" s="7" t="s">
        <v>128</v>
      </c>
      <c r="B20" s="42">
        <v>13.5</v>
      </c>
      <c r="C20" s="42">
        <v>15.4</v>
      </c>
      <c r="D20" s="60">
        <f t="shared" si="0"/>
        <v>19.561454432</v>
      </c>
      <c r="E20" s="60">
        <f t="shared" si="4"/>
        <v>11.65246286</v>
      </c>
      <c r="F20" s="60">
        <f t="shared" si="2"/>
        <v>12.856838542</v>
      </c>
      <c r="G20" s="60">
        <f t="shared" si="5"/>
        <v>11.494612684</v>
      </c>
      <c r="J20" s="80" t="s">
        <v>195</v>
      </c>
      <c r="K20" s="80" t="s">
        <v>210</v>
      </c>
      <c r="L20" s="80" t="s">
        <v>197</v>
      </c>
      <c r="M20" s="80" t="s">
        <v>198</v>
      </c>
      <c r="N20" s="80">
        <v>6.2989933276</v>
      </c>
      <c r="O20" s="80">
        <v>1.8051353567</v>
      </c>
      <c r="S20" s="80" t="s">
        <v>209</v>
      </c>
      <c r="T20" s="80" t="s">
        <v>197</v>
      </c>
      <c r="U20" s="80" t="s">
        <v>198</v>
      </c>
    </row>
    <row r="21" spans="1:21" ht="15" customHeight="1">
      <c r="A21" s="41" t="s">
        <v>127</v>
      </c>
      <c r="B21" s="42">
        <v>13.1</v>
      </c>
      <c r="C21" s="42">
        <v>12.8</v>
      </c>
      <c r="D21" s="60">
        <f t="shared" si="0"/>
        <v>11.930491869</v>
      </c>
      <c r="E21" s="60">
        <f t="shared" si="4"/>
        <v>17.427181363</v>
      </c>
      <c r="F21" s="60">
        <f t="shared" si="2"/>
        <v>16.357142204</v>
      </c>
      <c r="G21" s="60">
        <f t="shared" si="5"/>
        <v>21.631250428</v>
      </c>
      <c r="J21" s="80" t="s">
        <v>195</v>
      </c>
      <c r="K21" s="80" t="s">
        <v>80</v>
      </c>
      <c r="L21" s="80" t="s">
        <v>197</v>
      </c>
      <c r="M21" s="80" t="s">
        <v>198</v>
      </c>
      <c r="N21" s="80">
        <v>14.89265693</v>
      </c>
      <c r="O21" s="80">
        <v>11.988162983</v>
      </c>
      <c r="S21" s="80" t="s">
        <v>210</v>
      </c>
      <c r="T21" s="80" t="s">
        <v>197</v>
      </c>
      <c r="U21" s="80" t="s">
        <v>198</v>
      </c>
    </row>
    <row r="22" spans="1:21" ht="15" customHeight="1">
      <c r="A22" s="41" t="s">
        <v>75</v>
      </c>
      <c r="B22" s="42">
        <v>19.6</v>
      </c>
      <c r="C22" s="42">
        <v>18.7</v>
      </c>
      <c r="D22" s="60">
        <f t="shared" si="0"/>
        <v>9.2111183163</v>
      </c>
      <c r="E22" s="60">
        <f t="shared" si="4"/>
        <v>13.174024655</v>
      </c>
      <c r="F22" s="60">
        <f t="shared" si="2"/>
        <v>12.358619288</v>
      </c>
      <c r="G22" s="60">
        <f t="shared" si="5"/>
        <v>12.360722767</v>
      </c>
      <c r="J22" s="80" t="s">
        <v>195</v>
      </c>
      <c r="K22" s="80" t="s">
        <v>211</v>
      </c>
      <c r="L22" s="80" t="s">
        <v>197</v>
      </c>
      <c r="M22" s="80" t="s">
        <v>198</v>
      </c>
      <c r="N22" s="80">
        <v>8.5090685851</v>
      </c>
      <c r="O22" s="80">
        <v>5.4293106264</v>
      </c>
      <c r="S22" s="80" t="s">
        <v>80</v>
      </c>
      <c r="T22" s="80" t="s">
        <v>197</v>
      </c>
      <c r="U22" s="80" t="s">
        <v>198</v>
      </c>
    </row>
    <row r="23" spans="1:21" ht="15" customHeight="1">
      <c r="A23" s="41" t="s">
        <v>129</v>
      </c>
      <c r="B23" s="42">
        <v>10.6</v>
      </c>
      <c r="C23" s="42">
        <v>2.9</v>
      </c>
      <c r="D23" s="60">
        <f t="shared" si="0"/>
        <v>3.9802791159</v>
      </c>
      <c r="E23" s="60">
        <f t="shared" si="4"/>
        <v>1.2745333055</v>
      </c>
      <c r="F23" s="60">
        <f t="shared" si="2"/>
        <v>3.0649849327</v>
      </c>
      <c r="G23" s="60">
        <f t="shared" si="5"/>
        <v>17.708614982</v>
      </c>
      <c r="J23" s="80" t="s">
        <v>195</v>
      </c>
      <c r="K23" s="80" t="s">
        <v>212</v>
      </c>
      <c r="L23" s="80" t="s">
        <v>197</v>
      </c>
      <c r="M23" s="80" t="s">
        <v>198</v>
      </c>
      <c r="N23" s="80">
        <v>2.6120382319</v>
      </c>
      <c r="O23" s="80">
        <v>0</v>
      </c>
      <c r="S23" s="80" t="s">
        <v>211</v>
      </c>
      <c r="T23" s="80" t="s">
        <v>197</v>
      </c>
      <c r="U23" s="80" t="s">
        <v>198</v>
      </c>
    </row>
    <row r="24" spans="1:21" ht="15" customHeight="1">
      <c r="A24" s="41" t="s">
        <v>107</v>
      </c>
      <c r="B24" s="42" t="s">
        <v>108</v>
      </c>
      <c r="C24" s="42" t="s">
        <v>108</v>
      </c>
      <c r="D24" s="60">
        <f t="shared" si="0"/>
        <v>12.313495222</v>
      </c>
      <c r="E24" s="60">
        <f t="shared" si="4"/>
        <v>10.406662746</v>
      </c>
      <c r="F24" s="60">
        <f t="shared" si="2"/>
        <v>19.944752957</v>
      </c>
      <c r="G24" s="60">
        <f t="shared" si="5"/>
        <v>12.725574223</v>
      </c>
      <c r="J24" s="80" t="s">
        <v>195</v>
      </c>
      <c r="K24" s="80" t="s">
        <v>213</v>
      </c>
      <c r="L24" s="80" t="s">
        <v>197</v>
      </c>
      <c r="M24" s="80" t="s">
        <v>198</v>
      </c>
      <c r="N24" s="80">
        <v>6.4463270211</v>
      </c>
      <c r="O24" s="80">
        <v>9.0163723339</v>
      </c>
      <c r="S24" s="80" t="s">
        <v>212</v>
      </c>
      <c r="T24" s="80" t="s">
        <v>197</v>
      </c>
      <c r="U24" s="80" t="s">
        <v>198</v>
      </c>
    </row>
    <row r="25" spans="1:45" s="70" customFormat="1" ht="15" customHeight="1">
      <c r="A25" s="68" t="s">
        <v>124</v>
      </c>
      <c r="B25" s="69" t="s">
        <v>38</v>
      </c>
      <c r="C25" s="69" t="s">
        <v>96</v>
      </c>
      <c r="D25" s="60">
        <f t="shared" si="0"/>
        <v>30.594921893</v>
      </c>
      <c r="E25" s="60">
        <f t="shared" si="4"/>
        <v>19.205684228</v>
      </c>
      <c r="F25" s="60">
        <f t="shared" si="2"/>
        <v>16.501700173</v>
      </c>
      <c r="G25" s="60">
        <f t="shared" si="5"/>
        <v>25.545211093</v>
      </c>
      <c r="J25" s="80" t="s">
        <v>195</v>
      </c>
      <c r="K25" s="80" t="s">
        <v>123</v>
      </c>
      <c r="L25" s="80" t="s">
        <v>197</v>
      </c>
      <c r="M25" s="80" t="s">
        <v>198</v>
      </c>
      <c r="N25" s="80">
        <v>5.7576492631</v>
      </c>
      <c r="O25" s="80">
        <v>11.282206593</v>
      </c>
      <c r="R25" s="80"/>
      <c r="S25" s="80" t="s">
        <v>213</v>
      </c>
      <c r="T25" s="80" t="s">
        <v>197</v>
      </c>
      <c r="U25" s="80" t="s">
        <v>198</v>
      </c>
      <c r="V25" s="80"/>
      <c r="W25" s="80"/>
      <c r="X25" s="76"/>
      <c r="Y25" s="76"/>
      <c r="Z25" s="80"/>
      <c r="AA25" s="80"/>
      <c r="AB25" s="80"/>
      <c r="AC25" s="80"/>
      <c r="AD25" s="80"/>
      <c r="AE25" s="80"/>
      <c r="AH25" s="80"/>
      <c r="AI25" s="80"/>
      <c r="AJ25" s="80"/>
      <c r="AK25" s="80"/>
      <c r="AL25" s="80"/>
      <c r="AO25" s="80"/>
      <c r="AP25" s="80"/>
      <c r="AQ25" s="80"/>
      <c r="AR25" s="80"/>
      <c r="AS25" s="80"/>
    </row>
    <row r="26" spans="1:21" ht="15" customHeight="1">
      <c r="A26" s="7" t="s">
        <v>123</v>
      </c>
      <c r="B26" s="42">
        <v>16.1</v>
      </c>
      <c r="C26" s="42">
        <v>28.7</v>
      </c>
      <c r="D26" s="60">
        <f t="shared" si="0"/>
        <v>5.7576492631</v>
      </c>
      <c r="E26" s="60">
        <f t="shared" si="4"/>
        <v>13.353164026</v>
      </c>
      <c r="F26" s="60">
        <f t="shared" si="2"/>
        <v>11.282206593</v>
      </c>
      <c r="G26" s="60">
        <f t="shared" si="5"/>
        <v>18.044961692</v>
      </c>
      <c r="J26" s="80" t="s">
        <v>195</v>
      </c>
      <c r="K26" s="80" t="s">
        <v>214</v>
      </c>
      <c r="L26" s="80" t="s">
        <v>197</v>
      </c>
      <c r="M26" s="80" t="s">
        <v>198</v>
      </c>
      <c r="N26" s="80">
        <v>10.728945863</v>
      </c>
      <c r="O26" s="80">
        <v>3.7467155797</v>
      </c>
      <c r="S26" s="80" t="s">
        <v>123</v>
      </c>
      <c r="T26" s="80" t="s">
        <v>197</v>
      </c>
      <c r="U26" s="80" t="s">
        <v>198</v>
      </c>
    </row>
    <row r="27" spans="1:21" ht="15" customHeight="1">
      <c r="A27" s="43" t="s">
        <v>122</v>
      </c>
      <c r="B27" s="44">
        <v>4.1</v>
      </c>
      <c r="C27" s="44">
        <v>7.2</v>
      </c>
      <c r="D27" s="60">
        <f t="shared" si="0"/>
        <v>6.598651475</v>
      </c>
      <c r="E27" s="60">
        <f t="shared" si="4"/>
        <v>5.7335738862</v>
      </c>
      <c r="F27" s="60">
        <f t="shared" si="2"/>
        <v>7.8659870925</v>
      </c>
      <c r="G27" s="60">
        <f t="shared" si="5"/>
        <v>7.5487046239</v>
      </c>
      <c r="J27" s="80" t="s">
        <v>195</v>
      </c>
      <c r="K27" s="80" t="s">
        <v>215</v>
      </c>
      <c r="L27" s="80" t="s">
        <v>197</v>
      </c>
      <c r="M27" s="80" t="s">
        <v>198</v>
      </c>
      <c r="N27" s="80">
        <v>14.783115824</v>
      </c>
      <c r="O27" s="80">
        <v>22.788940923</v>
      </c>
      <c r="S27" s="80" t="s">
        <v>214</v>
      </c>
      <c r="T27" s="80" t="s">
        <v>197</v>
      </c>
      <c r="U27" s="80" t="s">
        <v>198</v>
      </c>
    </row>
    <row r="28" spans="1:21" ht="15" customHeight="1">
      <c r="A28" s="36" t="s">
        <v>77</v>
      </c>
      <c r="B28" s="37"/>
      <c r="C28" s="37"/>
      <c r="D28" s="61"/>
      <c r="E28" s="63"/>
      <c r="F28" s="61"/>
      <c r="G28" s="63"/>
      <c r="J28" s="80" t="s">
        <v>195</v>
      </c>
      <c r="K28" s="80" t="s">
        <v>217</v>
      </c>
      <c r="L28" s="80" t="s">
        <v>197</v>
      </c>
      <c r="M28" s="80" t="s">
        <v>198</v>
      </c>
      <c r="N28" s="80">
        <v>0</v>
      </c>
      <c r="O28" s="80">
        <v>0</v>
      </c>
      <c r="S28" s="80" t="s">
        <v>215</v>
      </c>
      <c r="T28" s="80" t="s">
        <v>197</v>
      </c>
      <c r="U28" s="80" t="s">
        <v>198</v>
      </c>
    </row>
    <row r="29" spans="1:21" ht="15" customHeight="1">
      <c r="A29" s="39" t="s">
        <v>78</v>
      </c>
      <c r="B29" s="40">
        <v>6.7</v>
      </c>
      <c r="C29" s="40">
        <v>15.1</v>
      </c>
      <c r="D29" s="60">
        <f t="shared" si="0"/>
        <v>8.9830042523</v>
      </c>
      <c r="E29" s="60">
        <f aca="true" t="shared" si="6" ref="E29:E35">VLOOKUP(A29,$S$36:$W$69,4,FALSE)</f>
        <v>5.0491070539</v>
      </c>
      <c r="F29" s="60">
        <f t="shared" si="2"/>
        <v>4.9196397127</v>
      </c>
      <c r="G29" s="60">
        <f aca="true" t="shared" si="7" ref="G29:G35">VLOOKUP(A29,$S$36:$W$69,5,FALSE)</f>
        <v>6.5766068535</v>
      </c>
      <c r="J29" s="80" t="s">
        <v>195</v>
      </c>
      <c r="K29" s="80" t="s">
        <v>216</v>
      </c>
      <c r="L29" s="80" t="s">
        <v>197</v>
      </c>
      <c r="M29" s="80" t="s">
        <v>198</v>
      </c>
      <c r="N29" s="80">
        <v>30.594921893</v>
      </c>
      <c r="O29" s="80">
        <v>16.501700173</v>
      </c>
      <c r="S29" s="80" t="s">
        <v>217</v>
      </c>
      <c r="T29" s="80" t="s">
        <v>197</v>
      </c>
      <c r="U29" s="80" t="s">
        <v>198</v>
      </c>
    </row>
    <row r="30" spans="1:21" ht="15" customHeight="1">
      <c r="A30" s="41" t="s">
        <v>224</v>
      </c>
      <c r="B30" s="42" t="s">
        <v>69</v>
      </c>
      <c r="C30" s="42">
        <v>12.7</v>
      </c>
      <c r="D30" s="60">
        <f t="shared" si="0"/>
        <v>11.002583282</v>
      </c>
      <c r="E30" s="60">
        <f t="shared" si="6"/>
        <v>14.01735821</v>
      </c>
      <c r="F30" s="60">
        <f t="shared" si="2"/>
        <v>19.462699327</v>
      </c>
      <c r="G30" s="60">
        <f t="shared" si="7"/>
        <v>13.007656961</v>
      </c>
      <c r="J30" s="80" t="s">
        <v>195</v>
      </c>
      <c r="K30" s="80" t="s">
        <v>218</v>
      </c>
      <c r="L30" s="80" t="s">
        <v>197</v>
      </c>
      <c r="M30" s="80" t="s">
        <v>198</v>
      </c>
      <c r="N30" s="80">
        <v>6.598651475</v>
      </c>
      <c r="O30" s="80">
        <v>7.8659870925</v>
      </c>
      <c r="S30" s="80" t="s">
        <v>216</v>
      </c>
      <c r="T30" s="80" t="s">
        <v>197</v>
      </c>
      <c r="U30" s="80" t="s">
        <v>198</v>
      </c>
    </row>
    <row r="31" spans="1:21" ht="15" customHeight="1">
      <c r="A31" s="41" t="s">
        <v>79</v>
      </c>
      <c r="B31" s="42">
        <v>21.2</v>
      </c>
      <c r="C31" s="42">
        <v>10.2</v>
      </c>
      <c r="D31" s="60">
        <f t="shared" si="0"/>
        <v>7.5020425922</v>
      </c>
      <c r="E31" s="60">
        <f t="shared" si="6"/>
        <v>9.3184998959</v>
      </c>
      <c r="F31" s="60">
        <f t="shared" si="2"/>
        <v>13.408400591</v>
      </c>
      <c r="G31" s="60">
        <f t="shared" si="7"/>
        <v>7.6979898402</v>
      </c>
      <c r="J31" s="80" t="s">
        <v>195</v>
      </c>
      <c r="K31" s="80" t="s">
        <v>219</v>
      </c>
      <c r="L31" s="80" t="s">
        <v>197</v>
      </c>
      <c r="M31" s="80" t="s">
        <v>198</v>
      </c>
      <c r="N31" s="80">
        <v>14.978658247</v>
      </c>
      <c r="O31" s="80">
        <v>14.81324283</v>
      </c>
      <c r="S31" s="80" t="s">
        <v>218</v>
      </c>
      <c r="T31" s="80" t="s">
        <v>197</v>
      </c>
      <c r="U31" s="80" t="s">
        <v>198</v>
      </c>
    </row>
    <row r="32" spans="1:21" ht="15" customHeight="1">
      <c r="A32" s="41" t="s">
        <v>121</v>
      </c>
      <c r="B32" s="42">
        <v>20.7</v>
      </c>
      <c r="C32" s="42">
        <v>14.3</v>
      </c>
      <c r="D32" s="60">
        <f t="shared" si="0"/>
        <v>6.2989933276</v>
      </c>
      <c r="E32" s="60">
        <f t="shared" si="6"/>
        <v>8.0082810462</v>
      </c>
      <c r="F32" s="60">
        <f t="shared" si="2"/>
        <v>1.8051353567</v>
      </c>
      <c r="G32" s="60">
        <f t="shared" si="7"/>
        <v>10.194407427</v>
      </c>
      <c r="J32" s="80" t="s">
        <v>195</v>
      </c>
      <c r="K32" s="80" t="s">
        <v>220</v>
      </c>
      <c r="L32" s="80" t="s">
        <v>197</v>
      </c>
      <c r="M32" s="80" t="s">
        <v>198</v>
      </c>
      <c r="N32" s="80">
        <v>4.2641619906</v>
      </c>
      <c r="O32" s="80">
        <v>3.9878993865</v>
      </c>
      <c r="S32" s="80" t="s">
        <v>219</v>
      </c>
      <c r="T32" s="80" t="s">
        <v>197</v>
      </c>
      <c r="U32" s="80" t="s">
        <v>198</v>
      </c>
    </row>
    <row r="33" spans="1:21" ht="15" customHeight="1">
      <c r="A33" s="41" t="s">
        <v>80</v>
      </c>
      <c r="B33" s="42">
        <v>16.8</v>
      </c>
      <c r="C33" s="42">
        <v>8.7</v>
      </c>
      <c r="D33" s="60">
        <f t="shared" si="0"/>
        <v>14.89265693</v>
      </c>
      <c r="E33" s="60">
        <f t="shared" si="6"/>
        <v>10.323427759</v>
      </c>
      <c r="F33" s="60">
        <f t="shared" si="2"/>
        <v>11.988162983</v>
      </c>
      <c r="G33" s="60">
        <f t="shared" si="7"/>
        <v>12.181345432</v>
      </c>
      <c r="J33" s="80" t="s">
        <v>195</v>
      </c>
      <c r="K33" s="80" t="s">
        <v>221</v>
      </c>
      <c r="L33" s="80" t="s">
        <v>197</v>
      </c>
      <c r="M33" s="80" t="s">
        <v>198</v>
      </c>
      <c r="N33" s="80">
        <v>0</v>
      </c>
      <c r="O33" s="80">
        <v>0</v>
      </c>
      <c r="S33" s="80" t="s">
        <v>220</v>
      </c>
      <c r="T33" s="80" t="s">
        <v>197</v>
      </c>
      <c r="U33" s="80" t="s">
        <v>198</v>
      </c>
    </row>
    <row r="34" spans="1:21" ht="15" customHeight="1">
      <c r="A34" s="41" t="s">
        <v>81</v>
      </c>
      <c r="B34" s="42">
        <v>7.8</v>
      </c>
      <c r="C34" s="42">
        <v>13.4</v>
      </c>
      <c r="D34" s="60">
        <f t="shared" si="0"/>
        <v>8.5090685851</v>
      </c>
      <c r="E34" s="60">
        <f t="shared" si="6"/>
        <v>2.9819289351</v>
      </c>
      <c r="F34" s="60">
        <f t="shared" si="2"/>
        <v>5.4293106264</v>
      </c>
      <c r="G34" s="60">
        <f t="shared" si="7"/>
        <v>3.5156925197</v>
      </c>
      <c r="J34" s="80" t="s">
        <v>195</v>
      </c>
      <c r="K34" s="80" t="s">
        <v>61</v>
      </c>
      <c r="L34" s="80" t="s">
        <v>197</v>
      </c>
      <c r="M34" s="80" t="s">
        <v>198</v>
      </c>
      <c r="N34" s="80">
        <v>8.3178314085</v>
      </c>
      <c r="O34" s="80">
        <v>3.5293473307</v>
      </c>
      <c r="S34" s="80" t="s">
        <v>221</v>
      </c>
      <c r="T34" s="80" t="s">
        <v>197</v>
      </c>
      <c r="U34" s="80" t="s">
        <v>198</v>
      </c>
    </row>
    <row r="35" spans="1:21" ht="15" customHeight="1">
      <c r="A35" s="41" t="s">
        <v>82</v>
      </c>
      <c r="B35" s="42">
        <v>8.1</v>
      </c>
      <c r="C35" s="42">
        <v>15.8</v>
      </c>
      <c r="D35" s="60">
        <f t="shared" si="0"/>
        <v>2.6120382319</v>
      </c>
      <c r="E35" s="60">
        <f t="shared" si="6"/>
        <v>4.3559442957</v>
      </c>
      <c r="F35" s="60">
        <f t="shared" si="2"/>
        <v>0</v>
      </c>
      <c r="G35" s="60">
        <f t="shared" si="7"/>
        <v>3.7908082966</v>
      </c>
      <c r="J35" s="80" t="s">
        <v>222</v>
      </c>
      <c r="K35" s="80" t="s">
        <v>196</v>
      </c>
      <c r="L35" s="80" t="s">
        <v>197</v>
      </c>
      <c r="M35" s="80" t="s">
        <v>198</v>
      </c>
      <c r="N35" s="80">
        <v>53.433681405</v>
      </c>
      <c r="O35" s="80">
        <v>58.063872023</v>
      </c>
      <c r="S35" s="80" t="s">
        <v>61</v>
      </c>
      <c r="T35" s="80" t="s">
        <v>197</v>
      </c>
      <c r="U35" s="80" t="s">
        <v>198</v>
      </c>
    </row>
    <row r="36" spans="1:45" s="70" customFormat="1" ht="15" customHeight="1">
      <c r="A36" s="68" t="s">
        <v>130</v>
      </c>
      <c r="B36" s="69">
        <v>20.4</v>
      </c>
      <c r="C36" s="69">
        <v>18.5</v>
      </c>
      <c r="D36" s="60">
        <f t="shared" si="0"/>
        <v>0</v>
      </c>
      <c r="E36" s="60">
        <f>AD3</f>
        <v>13.78474502</v>
      </c>
      <c r="F36" s="60">
        <f t="shared" si="2"/>
        <v>0</v>
      </c>
      <c r="G36" s="60">
        <f>AE3</f>
        <v>15.273437014</v>
      </c>
      <c r="J36" s="80" t="s">
        <v>222</v>
      </c>
      <c r="K36" s="80" t="s">
        <v>199</v>
      </c>
      <c r="L36" s="80" t="s">
        <v>197</v>
      </c>
      <c r="M36" s="80" t="s">
        <v>198</v>
      </c>
      <c r="N36" s="80">
        <v>57.880556279</v>
      </c>
      <c r="O36" s="80">
        <v>54.2146315</v>
      </c>
      <c r="R36" s="80" t="s">
        <v>195</v>
      </c>
      <c r="S36" s="80"/>
      <c r="T36" s="80" t="s">
        <v>197</v>
      </c>
      <c r="U36" s="80" t="s">
        <v>198</v>
      </c>
      <c r="V36" s="80"/>
      <c r="W36" s="80"/>
      <c r="X36" s="76"/>
      <c r="Y36" s="76"/>
      <c r="Z36" s="80"/>
      <c r="AA36" s="80"/>
      <c r="AB36" s="80"/>
      <c r="AC36" s="80"/>
      <c r="AD36" s="80"/>
      <c r="AE36" s="80"/>
      <c r="AH36" s="80"/>
      <c r="AI36" s="80"/>
      <c r="AJ36" s="80"/>
      <c r="AK36" s="80"/>
      <c r="AL36" s="80"/>
      <c r="AO36" s="80"/>
      <c r="AP36" s="80"/>
      <c r="AQ36" s="80"/>
      <c r="AR36" s="80"/>
      <c r="AS36" s="80"/>
    </row>
    <row r="37" spans="1:23" ht="15" customHeight="1">
      <c r="A37" s="45" t="s">
        <v>83</v>
      </c>
      <c r="B37" s="105" t="s">
        <v>231</v>
      </c>
      <c r="C37" s="105">
        <v>15.1</v>
      </c>
      <c r="D37" s="103">
        <f>AK2</f>
        <v>9.0790929389</v>
      </c>
      <c r="E37" s="103">
        <f>AR3</f>
        <v>12.480684616</v>
      </c>
      <c r="F37" s="103">
        <f>AL2</f>
        <v>10.40204949</v>
      </c>
      <c r="G37" s="103">
        <f>AS3</f>
        <v>13.674516139</v>
      </c>
      <c r="J37" s="80" t="s">
        <v>222</v>
      </c>
      <c r="K37" s="80" t="s">
        <v>71</v>
      </c>
      <c r="L37" s="80" t="s">
        <v>197</v>
      </c>
      <c r="M37" s="80" t="s">
        <v>198</v>
      </c>
      <c r="N37" s="80">
        <v>45.625306004</v>
      </c>
      <c r="O37" s="80">
        <v>67.822423206</v>
      </c>
      <c r="R37" s="80" t="s">
        <v>195</v>
      </c>
      <c r="S37" s="80" t="s">
        <v>196</v>
      </c>
      <c r="T37" s="80" t="s">
        <v>197</v>
      </c>
      <c r="U37" s="80" t="s">
        <v>198</v>
      </c>
      <c r="V37" s="80">
        <v>3.7685662288</v>
      </c>
      <c r="W37" s="80">
        <v>3.9977199078</v>
      </c>
    </row>
    <row r="38" spans="1:23" ht="15" customHeight="1">
      <c r="A38" s="46" t="s">
        <v>131</v>
      </c>
      <c r="B38" s="106"/>
      <c r="C38" s="106"/>
      <c r="D38" s="104"/>
      <c r="E38" s="104"/>
      <c r="F38" s="104"/>
      <c r="G38" s="104"/>
      <c r="J38" s="80" t="s">
        <v>222</v>
      </c>
      <c r="K38" s="80" t="s">
        <v>200</v>
      </c>
      <c r="L38" s="80" t="s">
        <v>197</v>
      </c>
      <c r="M38" s="80" t="s">
        <v>198</v>
      </c>
      <c r="N38" s="80">
        <v>23.101275099</v>
      </c>
      <c r="O38" s="80">
        <v>46.402181562</v>
      </c>
      <c r="R38" s="80" t="s">
        <v>195</v>
      </c>
      <c r="S38" s="80" t="s">
        <v>199</v>
      </c>
      <c r="T38" s="80" t="s">
        <v>197</v>
      </c>
      <c r="U38" s="80" t="s">
        <v>198</v>
      </c>
      <c r="V38" s="80">
        <v>4.912057466</v>
      </c>
      <c r="W38" s="80">
        <v>5.6803504592</v>
      </c>
    </row>
    <row r="39" spans="1:23" ht="15" customHeight="1">
      <c r="A39" s="73" t="s">
        <v>132</v>
      </c>
      <c r="B39" s="33"/>
      <c r="C39" s="33"/>
      <c r="D39" s="33"/>
      <c r="E39" s="33"/>
      <c r="F39" s="33"/>
      <c r="G39" s="33"/>
      <c r="J39" s="80" t="s">
        <v>222</v>
      </c>
      <c r="K39" s="80" t="s">
        <v>72</v>
      </c>
      <c r="L39" s="80" t="s">
        <v>197</v>
      </c>
      <c r="M39" s="80" t="s">
        <v>198</v>
      </c>
      <c r="N39" s="80">
        <v>50.865306734</v>
      </c>
      <c r="O39" s="80">
        <v>51.990052067</v>
      </c>
      <c r="R39" s="80" t="s">
        <v>195</v>
      </c>
      <c r="S39" s="80" t="s">
        <v>71</v>
      </c>
      <c r="T39" s="80" t="s">
        <v>197</v>
      </c>
      <c r="U39" s="80" t="s">
        <v>198</v>
      </c>
      <c r="V39" s="80">
        <v>7.1228477121</v>
      </c>
      <c r="W39" s="80">
        <v>7.0493419695</v>
      </c>
    </row>
    <row r="40" spans="1:23" ht="15" customHeight="1">
      <c r="A40" s="25" t="s">
        <v>103</v>
      </c>
      <c r="B40" s="33"/>
      <c r="C40" s="33"/>
      <c r="D40" s="33"/>
      <c r="E40" s="33"/>
      <c r="F40" s="33"/>
      <c r="G40" s="33"/>
      <c r="J40" s="80" t="s">
        <v>222</v>
      </c>
      <c r="K40" s="80" t="s">
        <v>126</v>
      </c>
      <c r="L40" s="80" t="s">
        <v>197</v>
      </c>
      <c r="M40" s="80" t="s">
        <v>198</v>
      </c>
      <c r="N40" s="80">
        <v>54.019065603</v>
      </c>
      <c r="O40" s="80">
        <v>59.312535153</v>
      </c>
      <c r="R40" s="80" t="s">
        <v>195</v>
      </c>
      <c r="S40" s="80" t="s">
        <v>200</v>
      </c>
      <c r="T40" s="80" t="s">
        <v>197</v>
      </c>
      <c r="U40" s="80" t="s">
        <v>198</v>
      </c>
      <c r="V40" s="80">
        <v>4.0803973843</v>
      </c>
      <c r="W40" s="80">
        <v>9.784303997</v>
      </c>
    </row>
    <row r="41" spans="1:23" ht="15" customHeight="1">
      <c r="A41" s="73" t="s">
        <v>133</v>
      </c>
      <c r="B41" s="33"/>
      <c r="C41" s="33"/>
      <c r="D41" s="33"/>
      <c r="E41" s="33"/>
      <c r="F41" s="33"/>
      <c r="G41" s="33"/>
      <c r="J41" s="80" t="s">
        <v>222</v>
      </c>
      <c r="K41" s="80" t="s">
        <v>201</v>
      </c>
      <c r="L41" s="80" t="s">
        <v>197</v>
      </c>
      <c r="M41" s="80" t="s">
        <v>198</v>
      </c>
      <c r="N41" s="80">
        <v>48.9885684</v>
      </c>
      <c r="O41" s="80">
        <v>56.036662842</v>
      </c>
      <c r="R41" s="80" t="s">
        <v>195</v>
      </c>
      <c r="S41" s="80" t="s">
        <v>72</v>
      </c>
      <c r="T41" s="80" t="s">
        <v>197</v>
      </c>
      <c r="U41" s="80" t="s">
        <v>198</v>
      </c>
      <c r="V41" s="80">
        <v>4.3734079931</v>
      </c>
      <c r="W41" s="80">
        <v>3.8646877916</v>
      </c>
    </row>
    <row r="42" spans="1:23" ht="15" customHeight="1">
      <c r="A42" s="73" t="s">
        <v>134</v>
      </c>
      <c r="B42" s="33"/>
      <c r="C42" s="33"/>
      <c r="D42" s="33"/>
      <c r="E42" s="33"/>
      <c r="F42" s="33"/>
      <c r="G42" s="33"/>
      <c r="J42" s="80" t="s">
        <v>222</v>
      </c>
      <c r="K42" s="80" t="s">
        <v>202</v>
      </c>
      <c r="L42" s="80" t="s">
        <v>197</v>
      </c>
      <c r="M42" s="80" t="s">
        <v>198</v>
      </c>
      <c r="N42" s="80">
        <v>49.390743144</v>
      </c>
      <c r="O42" s="80">
        <v>23.405604708</v>
      </c>
      <c r="R42" s="80" t="s">
        <v>195</v>
      </c>
      <c r="S42" s="80" t="s">
        <v>126</v>
      </c>
      <c r="T42" s="80" t="s">
        <v>197</v>
      </c>
      <c r="U42" s="80" t="s">
        <v>198</v>
      </c>
      <c r="V42" s="80">
        <v>2.8999121881</v>
      </c>
      <c r="W42" s="80">
        <v>1.7007981208</v>
      </c>
    </row>
    <row r="43" spans="10:23" ht="15" customHeight="1">
      <c r="J43" s="80" t="s">
        <v>222</v>
      </c>
      <c r="K43" s="80" t="s">
        <v>203</v>
      </c>
      <c r="L43" s="80" t="s">
        <v>197</v>
      </c>
      <c r="M43" s="80" t="s">
        <v>198</v>
      </c>
      <c r="N43" s="80">
        <v>33.909568067</v>
      </c>
      <c r="O43" s="80">
        <v>31.624846425</v>
      </c>
      <c r="R43" s="80" t="s">
        <v>195</v>
      </c>
      <c r="S43" s="80" t="s">
        <v>201</v>
      </c>
      <c r="T43" s="80" t="s">
        <v>197</v>
      </c>
      <c r="U43" s="80" t="s">
        <v>198</v>
      </c>
      <c r="V43" s="80">
        <v>4.0544533992</v>
      </c>
      <c r="W43" s="80">
        <v>11.617030183</v>
      </c>
    </row>
    <row r="44" spans="10:23" ht="15" customHeight="1">
      <c r="J44" s="80" t="s">
        <v>222</v>
      </c>
      <c r="K44" s="80" t="s">
        <v>128</v>
      </c>
      <c r="L44" s="80" t="s">
        <v>197</v>
      </c>
      <c r="M44" s="80" t="s">
        <v>198</v>
      </c>
      <c r="N44" s="80">
        <v>38.25851396</v>
      </c>
      <c r="O44" s="80">
        <v>29.374535424</v>
      </c>
      <c r="R44" s="80" t="s">
        <v>195</v>
      </c>
      <c r="S44" s="80" t="s">
        <v>202</v>
      </c>
      <c r="T44" s="80" t="s">
        <v>197</v>
      </c>
      <c r="U44" s="80" t="s">
        <v>198</v>
      </c>
      <c r="V44" s="80">
        <v>35.791754558</v>
      </c>
      <c r="W44" s="80">
        <v>44.38866863</v>
      </c>
    </row>
    <row r="45" spans="10:23" ht="15" customHeight="1">
      <c r="J45" s="80" t="s">
        <v>222</v>
      </c>
      <c r="K45" s="80" t="s">
        <v>127</v>
      </c>
      <c r="L45" s="80" t="s">
        <v>197</v>
      </c>
      <c r="M45" s="80" t="s">
        <v>198</v>
      </c>
      <c r="N45" s="80">
        <v>43.897865554</v>
      </c>
      <c r="O45" s="80">
        <v>40.059384793</v>
      </c>
      <c r="R45" s="80" t="s">
        <v>195</v>
      </c>
      <c r="S45" s="80" t="s">
        <v>203</v>
      </c>
      <c r="T45" s="80" t="s">
        <v>197</v>
      </c>
      <c r="U45" s="80" t="s">
        <v>198</v>
      </c>
      <c r="V45" s="80">
        <v>25.22899303</v>
      </c>
      <c r="W45" s="80">
        <v>30.27351665</v>
      </c>
    </row>
    <row r="46" spans="10:23" ht="15" customHeight="1">
      <c r="J46" s="80" t="s">
        <v>222</v>
      </c>
      <c r="K46" s="80" t="s">
        <v>204</v>
      </c>
      <c r="L46" s="80" t="s">
        <v>197</v>
      </c>
      <c r="M46" s="80" t="s">
        <v>198</v>
      </c>
      <c r="N46" s="80">
        <v>54.229632058</v>
      </c>
      <c r="O46" s="80">
        <v>43.228435719</v>
      </c>
      <c r="R46" s="80" t="s">
        <v>195</v>
      </c>
      <c r="S46" s="80" t="s">
        <v>128</v>
      </c>
      <c r="T46" s="80" t="s">
        <v>197</v>
      </c>
      <c r="U46" s="80" t="s">
        <v>198</v>
      </c>
      <c r="V46" s="80">
        <v>11.65246286</v>
      </c>
      <c r="W46" s="80">
        <v>11.494612684</v>
      </c>
    </row>
    <row r="47" spans="10:23" ht="15" customHeight="1">
      <c r="J47" s="80" t="s">
        <v>222</v>
      </c>
      <c r="K47" s="80" t="s">
        <v>129</v>
      </c>
      <c r="L47" s="80" t="s">
        <v>197</v>
      </c>
      <c r="M47" s="80" t="s">
        <v>198</v>
      </c>
      <c r="N47" s="80">
        <v>65.352617981</v>
      </c>
      <c r="O47" s="80">
        <v>32.895723716</v>
      </c>
      <c r="R47" s="80" t="s">
        <v>195</v>
      </c>
      <c r="S47" s="80" t="s">
        <v>127</v>
      </c>
      <c r="T47" s="80" t="s">
        <v>197</v>
      </c>
      <c r="U47" s="80" t="s">
        <v>198</v>
      </c>
      <c r="V47" s="80">
        <v>17.427181363</v>
      </c>
      <c r="W47" s="80">
        <v>21.631250428</v>
      </c>
    </row>
    <row r="48" spans="10:23" ht="15" customHeight="1">
      <c r="J48" s="80" t="s">
        <v>222</v>
      </c>
      <c r="K48" s="80" t="s">
        <v>205</v>
      </c>
      <c r="L48" s="80" t="s">
        <v>197</v>
      </c>
      <c r="M48" s="80" t="s">
        <v>198</v>
      </c>
      <c r="N48" s="80">
        <v>49.381048239</v>
      </c>
      <c r="O48" s="80">
        <v>16.051520448</v>
      </c>
      <c r="R48" s="80" t="s">
        <v>195</v>
      </c>
      <c r="S48" s="80" t="s">
        <v>204</v>
      </c>
      <c r="T48" s="80" t="s">
        <v>197</v>
      </c>
      <c r="U48" s="80" t="s">
        <v>198</v>
      </c>
      <c r="V48" s="80">
        <v>13.174024655</v>
      </c>
      <c r="W48" s="80">
        <v>12.360722767</v>
      </c>
    </row>
    <row r="49" spans="10:23" ht="15" customHeight="1">
      <c r="J49" s="80" t="s">
        <v>222</v>
      </c>
      <c r="K49" s="80" t="s">
        <v>206</v>
      </c>
      <c r="L49" s="80" t="s">
        <v>197</v>
      </c>
      <c r="M49" s="80" t="s">
        <v>198</v>
      </c>
      <c r="N49" s="80">
        <v>49.306431078</v>
      </c>
      <c r="O49" s="80">
        <v>50.313665062</v>
      </c>
      <c r="R49" s="80" t="s">
        <v>195</v>
      </c>
      <c r="S49" s="80" t="s">
        <v>129</v>
      </c>
      <c r="T49" s="80" t="s">
        <v>197</v>
      </c>
      <c r="U49" s="80" t="s">
        <v>198</v>
      </c>
      <c r="V49" s="80">
        <v>1.2745333055</v>
      </c>
      <c r="W49" s="80">
        <v>17.708614982</v>
      </c>
    </row>
    <row r="50" spans="10:23" ht="15" customHeight="1">
      <c r="J50" s="80" t="s">
        <v>222</v>
      </c>
      <c r="K50" s="80" t="s">
        <v>207</v>
      </c>
      <c r="L50" s="80" t="s">
        <v>197</v>
      </c>
      <c r="M50" s="80" t="s">
        <v>198</v>
      </c>
      <c r="N50" s="80">
        <v>61.948835394</v>
      </c>
      <c r="O50" s="80">
        <v>54.001249833</v>
      </c>
      <c r="R50" s="80" t="s">
        <v>195</v>
      </c>
      <c r="S50" s="80" t="s">
        <v>205</v>
      </c>
      <c r="T50" s="80" t="s">
        <v>197</v>
      </c>
      <c r="U50" s="80" t="s">
        <v>198</v>
      </c>
      <c r="V50" s="80">
        <v>10.406662746</v>
      </c>
      <c r="W50" s="80">
        <v>12.725574223</v>
      </c>
    </row>
    <row r="51" spans="10:23" ht="15" customHeight="1">
      <c r="J51" s="80" t="s">
        <v>222</v>
      </c>
      <c r="K51" s="80" t="s">
        <v>208</v>
      </c>
      <c r="L51" s="80" t="s">
        <v>197</v>
      </c>
      <c r="M51" s="80" t="s">
        <v>198</v>
      </c>
      <c r="N51" s="80">
        <v>47.614058326</v>
      </c>
      <c r="O51" s="80">
        <v>45.897868664</v>
      </c>
      <c r="R51" s="80" t="s">
        <v>195</v>
      </c>
      <c r="S51" s="80" t="s">
        <v>206</v>
      </c>
      <c r="T51" s="80" t="s">
        <v>197</v>
      </c>
      <c r="U51" s="80" t="s">
        <v>198</v>
      </c>
      <c r="V51" s="80">
        <v>11.085094609</v>
      </c>
      <c r="W51" s="80">
        <v>12.023070787</v>
      </c>
    </row>
    <row r="52" spans="10:23" ht="15" customHeight="1">
      <c r="J52" s="80" t="s">
        <v>222</v>
      </c>
      <c r="K52" s="80" t="s">
        <v>209</v>
      </c>
      <c r="L52" s="80" t="s">
        <v>197</v>
      </c>
      <c r="M52" s="80" t="s">
        <v>198</v>
      </c>
      <c r="N52" s="80">
        <v>37.915476669</v>
      </c>
      <c r="O52" s="80">
        <v>31.164418826</v>
      </c>
      <c r="R52" s="80" t="s">
        <v>195</v>
      </c>
      <c r="S52" s="80" t="s">
        <v>207</v>
      </c>
      <c r="T52" s="80" t="s">
        <v>197</v>
      </c>
      <c r="U52" s="80" t="s">
        <v>198</v>
      </c>
      <c r="V52" s="80">
        <v>5.0491070539</v>
      </c>
      <c r="W52" s="80">
        <v>6.5766068535</v>
      </c>
    </row>
    <row r="53" spans="10:23" ht="15" customHeight="1">
      <c r="J53" s="80" t="s">
        <v>222</v>
      </c>
      <c r="K53" s="80" t="s">
        <v>210</v>
      </c>
      <c r="L53" s="80" t="s">
        <v>197</v>
      </c>
      <c r="M53" s="80" t="s">
        <v>198</v>
      </c>
      <c r="N53" s="80">
        <v>51.483257575</v>
      </c>
      <c r="O53" s="80">
        <v>55.706501243</v>
      </c>
      <c r="R53" s="80" t="s">
        <v>195</v>
      </c>
      <c r="S53" s="80" t="s">
        <v>208</v>
      </c>
      <c r="T53" s="80" t="s">
        <v>197</v>
      </c>
      <c r="U53" s="80" t="s">
        <v>198</v>
      </c>
      <c r="V53" s="80">
        <v>14.01735821</v>
      </c>
      <c r="W53" s="80">
        <v>13.007656961</v>
      </c>
    </row>
    <row r="54" spans="10:23" ht="15" customHeight="1">
      <c r="J54" s="80" t="s">
        <v>222</v>
      </c>
      <c r="K54" s="80" t="s">
        <v>80</v>
      </c>
      <c r="L54" s="80" t="s">
        <v>197</v>
      </c>
      <c r="M54" s="80" t="s">
        <v>198</v>
      </c>
      <c r="N54" s="80">
        <v>37.689504302</v>
      </c>
      <c r="O54" s="80">
        <v>41.791029237</v>
      </c>
      <c r="R54" s="80" t="s">
        <v>195</v>
      </c>
      <c r="S54" s="80" t="s">
        <v>209</v>
      </c>
      <c r="T54" s="80" t="s">
        <v>197</v>
      </c>
      <c r="U54" s="80" t="s">
        <v>198</v>
      </c>
      <c r="V54" s="80">
        <v>9.3184998959</v>
      </c>
      <c r="W54" s="80">
        <v>7.6979898402</v>
      </c>
    </row>
    <row r="55" spans="10:23" ht="15" customHeight="1">
      <c r="J55" s="80" t="s">
        <v>222</v>
      </c>
      <c r="K55" s="80" t="s">
        <v>211</v>
      </c>
      <c r="L55" s="80" t="s">
        <v>197</v>
      </c>
      <c r="M55" s="80" t="s">
        <v>198</v>
      </c>
      <c r="N55" s="80">
        <v>62.92391078</v>
      </c>
      <c r="O55" s="80">
        <v>57.369113755</v>
      </c>
      <c r="R55" s="80" t="s">
        <v>195</v>
      </c>
      <c r="S55" s="80" t="s">
        <v>210</v>
      </c>
      <c r="T55" s="80" t="s">
        <v>197</v>
      </c>
      <c r="U55" s="80" t="s">
        <v>198</v>
      </c>
      <c r="V55" s="80">
        <v>8.0082810462</v>
      </c>
      <c r="W55" s="80">
        <v>10.194407427</v>
      </c>
    </row>
    <row r="56" spans="10:23" ht="15" customHeight="1">
      <c r="J56" s="80" t="s">
        <v>222</v>
      </c>
      <c r="K56" s="80" t="s">
        <v>212</v>
      </c>
      <c r="L56" s="80" t="s">
        <v>197</v>
      </c>
      <c r="M56" s="80" t="s">
        <v>198</v>
      </c>
      <c r="N56" s="80">
        <v>56.773419217</v>
      </c>
      <c r="O56" s="80">
        <v>74.337922104</v>
      </c>
      <c r="R56" s="80" t="s">
        <v>195</v>
      </c>
      <c r="S56" s="80" t="s">
        <v>80</v>
      </c>
      <c r="T56" s="80" t="s">
        <v>197</v>
      </c>
      <c r="U56" s="80" t="s">
        <v>198</v>
      </c>
      <c r="V56" s="80">
        <v>10.323427759</v>
      </c>
      <c r="W56" s="80">
        <v>12.181345432</v>
      </c>
    </row>
    <row r="57" spans="10:23" ht="15" customHeight="1">
      <c r="J57" s="80" t="s">
        <v>222</v>
      </c>
      <c r="K57" s="80" t="s">
        <v>213</v>
      </c>
      <c r="L57" s="80" t="s">
        <v>197</v>
      </c>
      <c r="M57" s="80" t="s">
        <v>198</v>
      </c>
      <c r="N57" s="80">
        <v>54.115843049</v>
      </c>
      <c r="O57" s="80">
        <v>44.328019713</v>
      </c>
      <c r="R57" s="80" t="s">
        <v>195</v>
      </c>
      <c r="S57" s="80" t="s">
        <v>211</v>
      </c>
      <c r="T57" s="80" t="s">
        <v>197</v>
      </c>
      <c r="U57" s="80" t="s">
        <v>198</v>
      </c>
      <c r="V57" s="80">
        <v>2.9819289351</v>
      </c>
      <c r="W57" s="80">
        <v>3.5156925197</v>
      </c>
    </row>
    <row r="58" spans="10:23" ht="15" customHeight="1">
      <c r="J58" s="80" t="s">
        <v>222</v>
      </c>
      <c r="K58" s="80" t="s">
        <v>123</v>
      </c>
      <c r="L58" s="80" t="s">
        <v>197</v>
      </c>
      <c r="M58" s="80" t="s">
        <v>198</v>
      </c>
      <c r="N58" s="80">
        <v>61.013451537</v>
      </c>
      <c r="O58" s="80">
        <v>52.349437207</v>
      </c>
      <c r="R58" s="80" t="s">
        <v>195</v>
      </c>
      <c r="S58" s="80" t="s">
        <v>212</v>
      </c>
      <c r="T58" s="80" t="s">
        <v>197</v>
      </c>
      <c r="U58" s="80" t="s">
        <v>198</v>
      </c>
      <c r="V58" s="80">
        <v>4.3559442957</v>
      </c>
      <c r="W58" s="80">
        <v>3.7908082966</v>
      </c>
    </row>
    <row r="59" spans="10:23" ht="15" customHeight="1">
      <c r="J59" s="80" t="s">
        <v>222</v>
      </c>
      <c r="K59" s="80" t="s">
        <v>214</v>
      </c>
      <c r="L59" s="80" t="s">
        <v>197</v>
      </c>
      <c r="M59" s="80" t="s">
        <v>198</v>
      </c>
      <c r="N59" s="80">
        <v>40.796148158</v>
      </c>
      <c r="O59" s="80">
        <v>42.514168029</v>
      </c>
      <c r="R59" s="80" t="s">
        <v>195</v>
      </c>
      <c r="S59" s="80" t="s">
        <v>213</v>
      </c>
      <c r="T59" s="80" t="s">
        <v>197</v>
      </c>
      <c r="U59" s="80" t="s">
        <v>198</v>
      </c>
      <c r="V59" s="80">
        <v>4.9976326424</v>
      </c>
      <c r="W59" s="80">
        <v>6.7419654207</v>
      </c>
    </row>
    <row r="60" spans="10:23" ht="15" customHeight="1">
      <c r="J60" s="80" t="s">
        <v>222</v>
      </c>
      <c r="K60" s="80" t="s">
        <v>215</v>
      </c>
      <c r="L60" s="80" t="s">
        <v>197</v>
      </c>
      <c r="M60" s="80" t="s">
        <v>198</v>
      </c>
      <c r="N60" s="80">
        <v>46.251562689</v>
      </c>
      <c r="O60" s="80">
        <v>17.662206396</v>
      </c>
      <c r="R60" s="80" t="s">
        <v>195</v>
      </c>
      <c r="S60" s="80" t="s">
        <v>123</v>
      </c>
      <c r="T60" s="80" t="s">
        <v>197</v>
      </c>
      <c r="U60" s="80" t="s">
        <v>198</v>
      </c>
      <c r="V60" s="80">
        <v>13.353164026</v>
      </c>
      <c r="W60" s="80">
        <v>18.044961692</v>
      </c>
    </row>
    <row r="61" spans="10:23" ht="15" customHeight="1">
      <c r="J61" s="80" t="s">
        <v>222</v>
      </c>
      <c r="K61" s="80" t="s">
        <v>217</v>
      </c>
      <c r="L61" s="80" t="s">
        <v>197</v>
      </c>
      <c r="M61" s="80" t="s">
        <v>198</v>
      </c>
      <c r="N61" s="80">
        <v>0</v>
      </c>
      <c r="O61" s="80">
        <v>0</v>
      </c>
      <c r="R61" s="80" t="s">
        <v>195</v>
      </c>
      <c r="S61" s="80" t="s">
        <v>214</v>
      </c>
      <c r="T61" s="80" t="s">
        <v>197</v>
      </c>
      <c r="U61" s="80" t="s">
        <v>198</v>
      </c>
      <c r="V61" s="80">
        <v>20.319821658</v>
      </c>
      <c r="W61" s="80">
        <v>20.470026719</v>
      </c>
    </row>
    <row r="62" spans="10:23" ht="15" customHeight="1">
      <c r="J62" s="80" t="s">
        <v>222</v>
      </c>
      <c r="K62" s="80" t="s">
        <v>216</v>
      </c>
      <c r="L62" s="80" t="s">
        <v>197</v>
      </c>
      <c r="M62" s="80" t="s">
        <v>198</v>
      </c>
      <c r="N62" s="80">
        <v>24.504569396</v>
      </c>
      <c r="O62" s="80">
        <v>45.914450028</v>
      </c>
      <c r="R62" s="80" t="s">
        <v>195</v>
      </c>
      <c r="S62" s="80" t="s">
        <v>215</v>
      </c>
      <c r="T62" s="80" t="s">
        <v>197</v>
      </c>
      <c r="U62" s="80" t="s">
        <v>198</v>
      </c>
      <c r="V62" s="80">
        <v>17.911922042</v>
      </c>
      <c r="W62" s="80">
        <v>24.962648948</v>
      </c>
    </row>
    <row r="63" spans="10:23" ht="15" customHeight="1">
      <c r="J63" s="80" t="s">
        <v>222</v>
      </c>
      <c r="K63" s="80" t="s">
        <v>218</v>
      </c>
      <c r="L63" s="80" t="s">
        <v>197</v>
      </c>
      <c r="M63" s="80" t="s">
        <v>198</v>
      </c>
      <c r="N63" s="80">
        <v>68.566524886</v>
      </c>
      <c r="O63" s="80">
        <v>61.876021284</v>
      </c>
      <c r="R63" s="80" t="s">
        <v>195</v>
      </c>
      <c r="S63" s="80" t="s">
        <v>217</v>
      </c>
      <c r="T63" s="80" t="s">
        <v>197</v>
      </c>
      <c r="U63" s="80" t="s">
        <v>198</v>
      </c>
      <c r="V63" s="80">
        <v>8.0697381666</v>
      </c>
      <c r="W63" s="80">
        <v>10.064294808</v>
      </c>
    </row>
    <row r="64" spans="10:23" ht="15" customHeight="1">
      <c r="J64" s="80" t="s">
        <v>222</v>
      </c>
      <c r="K64" s="80" t="s">
        <v>219</v>
      </c>
      <c r="L64" s="80" t="s">
        <v>197</v>
      </c>
      <c r="M64" s="80" t="s">
        <v>198</v>
      </c>
      <c r="N64" s="80">
        <v>48.324189059</v>
      </c>
      <c r="O64" s="80">
        <v>53.363863213</v>
      </c>
      <c r="R64" s="80" t="s">
        <v>195</v>
      </c>
      <c r="S64" s="80" t="s">
        <v>216</v>
      </c>
      <c r="T64" s="80" t="s">
        <v>197</v>
      </c>
      <c r="U64" s="80" t="s">
        <v>198</v>
      </c>
      <c r="V64" s="80">
        <v>19.205684228</v>
      </c>
      <c r="W64" s="80">
        <v>25.545211093</v>
      </c>
    </row>
    <row r="65" spans="10:23" ht="15" customHeight="1">
      <c r="J65" s="80" t="s">
        <v>222</v>
      </c>
      <c r="K65" s="80" t="s">
        <v>220</v>
      </c>
      <c r="L65" s="80" t="s">
        <v>197</v>
      </c>
      <c r="M65" s="80" t="s">
        <v>198</v>
      </c>
      <c r="N65" s="80">
        <v>59.401231285</v>
      </c>
      <c r="O65" s="80">
        <v>61.151285791</v>
      </c>
      <c r="R65" s="80" t="s">
        <v>195</v>
      </c>
      <c r="S65" s="80" t="s">
        <v>218</v>
      </c>
      <c r="T65" s="80" t="s">
        <v>197</v>
      </c>
      <c r="U65" s="80" t="s">
        <v>198</v>
      </c>
      <c r="V65" s="80">
        <v>5.7335738862</v>
      </c>
      <c r="W65" s="80">
        <v>7.5487046239</v>
      </c>
    </row>
    <row r="66" spans="10:23" ht="15" customHeight="1">
      <c r="J66" s="80" t="s">
        <v>222</v>
      </c>
      <c r="K66" s="80" t="s">
        <v>221</v>
      </c>
      <c r="L66" s="80" t="s">
        <v>197</v>
      </c>
      <c r="M66" s="80" t="s">
        <v>198</v>
      </c>
      <c r="N66" s="80">
        <v>0</v>
      </c>
      <c r="O66" s="80">
        <v>0</v>
      </c>
      <c r="R66" s="80" t="s">
        <v>195</v>
      </c>
      <c r="S66" s="80" t="s">
        <v>219</v>
      </c>
      <c r="T66" s="80" t="s">
        <v>197</v>
      </c>
      <c r="U66" s="80" t="s">
        <v>198</v>
      </c>
      <c r="V66" s="80">
        <v>9.4537437838</v>
      </c>
      <c r="W66" s="80">
        <v>13.379503028</v>
      </c>
    </row>
    <row r="67" spans="10:23" ht="15" customHeight="1">
      <c r="J67" s="80" t="s">
        <v>222</v>
      </c>
      <c r="K67" s="80" t="s">
        <v>61</v>
      </c>
      <c r="L67" s="80" t="s">
        <v>197</v>
      </c>
      <c r="M67" s="80" t="s">
        <v>198</v>
      </c>
      <c r="N67" s="80">
        <v>18.845968119</v>
      </c>
      <c r="O67" s="80">
        <v>13.431570857</v>
      </c>
      <c r="R67" s="80" t="s">
        <v>195</v>
      </c>
      <c r="S67" s="80" t="s">
        <v>220</v>
      </c>
      <c r="T67" s="80" t="s">
        <v>197</v>
      </c>
      <c r="U67" s="80" t="s">
        <v>198</v>
      </c>
      <c r="V67" s="80">
        <v>2.2496192383</v>
      </c>
      <c r="W67" s="80">
        <v>1.4896168847</v>
      </c>
    </row>
    <row r="68" spans="10:23" ht="15" customHeight="1">
      <c r="J68" s="80" t="s">
        <v>223</v>
      </c>
      <c r="K68" s="80" t="s">
        <v>196</v>
      </c>
      <c r="L68" s="80" t="s">
        <v>197</v>
      </c>
      <c r="M68" s="80" t="s">
        <v>198</v>
      </c>
      <c r="N68" s="80">
        <v>7.935883065</v>
      </c>
      <c r="O68" s="80">
        <v>7.7484328258</v>
      </c>
      <c r="R68" s="80" t="s">
        <v>195</v>
      </c>
      <c r="S68" s="80" t="s">
        <v>221</v>
      </c>
      <c r="T68" s="80" t="s">
        <v>197</v>
      </c>
      <c r="U68" s="80" t="s">
        <v>198</v>
      </c>
      <c r="V68" s="80">
        <v>6.4474275988</v>
      </c>
      <c r="W68" s="80">
        <v>8.2562043573</v>
      </c>
    </row>
    <row r="69" spans="10:23" ht="15" customHeight="1">
      <c r="J69" s="80" t="s">
        <v>223</v>
      </c>
      <c r="K69" s="80" t="s">
        <v>199</v>
      </c>
      <c r="L69" s="80" t="s">
        <v>197</v>
      </c>
      <c r="M69" s="80" t="s">
        <v>198</v>
      </c>
      <c r="N69" s="80">
        <v>5.4157821987</v>
      </c>
      <c r="O69" s="80">
        <v>9.5549968447</v>
      </c>
      <c r="R69" s="80" t="s">
        <v>195</v>
      </c>
      <c r="S69" s="80" t="s">
        <v>61</v>
      </c>
      <c r="T69" s="80" t="s">
        <v>197</v>
      </c>
      <c r="U69" s="80" t="s">
        <v>198</v>
      </c>
      <c r="V69" s="80">
        <v>14.935726954</v>
      </c>
      <c r="W69" s="80">
        <v>11.942782552</v>
      </c>
    </row>
    <row r="70" spans="10:21" ht="15" customHeight="1">
      <c r="J70" s="80" t="s">
        <v>223</v>
      </c>
      <c r="K70" s="80" t="s">
        <v>71</v>
      </c>
      <c r="L70" s="80" t="s">
        <v>197</v>
      </c>
      <c r="M70" s="80" t="s">
        <v>198</v>
      </c>
      <c r="N70" s="80">
        <v>11.851674017</v>
      </c>
      <c r="O70" s="80">
        <v>8.4447140572</v>
      </c>
      <c r="R70" s="80" t="s">
        <v>222</v>
      </c>
      <c r="T70" s="80" t="s">
        <v>197</v>
      </c>
      <c r="U70" s="80" t="s">
        <v>198</v>
      </c>
    </row>
    <row r="71" spans="10:23" ht="15" customHeight="1">
      <c r="J71" s="80" t="s">
        <v>223</v>
      </c>
      <c r="K71" s="80" t="s">
        <v>200</v>
      </c>
      <c r="L71" s="80" t="s">
        <v>197</v>
      </c>
      <c r="M71" s="80" t="s">
        <v>198</v>
      </c>
      <c r="N71" s="80">
        <v>12.43558552</v>
      </c>
      <c r="O71" s="80">
        <v>18.715213358</v>
      </c>
      <c r="R71" s="80" t="s">
        <v>222</v>
      </c>
      <c r="S71" s="80" t="s">
        <v>196</v>
      </c>
      <c r="T71" s="80" t="s">
        <v>197</v>
      </c>
      <c r="U71" s="80" t="s">
        <v>198</v>
      </c>
      <c r="V71" s="80">
        <v>83.331126594</v>
      </c>
      <c r="W71" s="80">
        <v>82.806780544</v>
      </c>
    </row>
    <row r="72" spans="10:23" ht="15" customHeight="1">
      <c r="J72" s="80" t="s">
        <v>223</v>
      </c>
      <c r="K72" s="80" t="s">
        <v>72</v>
      </c>
      <c r="L72" s="80" t="s">
        <v>197</v>
      </c>
      <c r="M72" s="80" t="s">
        <v>198</v>
      </c>
      <c r="N72" s="80">
        <v>11.044506435</v>
      </c>
      <c r="O72" s="80">
        <v>10.589040183</v>
      </c>
      <c r="R72" s="80" t="s">
        <v>222</v>
      </c>
      <c r="S72" s="80" t="s">
        <v>199</v>
      </c>
      <c r="T72" s="80" t="s">
        <v>197</v>
      </c>
      <c r="U72" s="80" t="s">
        <v>198</v>
      </c>
      <c r="V72" s="80">
        <v>80.195083289</v>
      </c>
      <c r="W72" s="80">
        <v>78.894468502</v>
      </c>
    </row>
    <row r="73" spans="10:23" ht="15" customHeight="1">
      <c r="J73" s="80" t="s">
        <v>223</v>
      </c>
      <c r="K73" s="80" t="s">
        <v>126</v>
      </c>
      <c r="L73" s="80" t="s">
        <v>197</v>
      </c>
      <c r="M73" s="80" t="s">
        <v>198</v>
      </c>
      <c r="N73" s="80">
        <v>1.61302097</v>
      </c>
      <c r="O73" s="80">
        <v>9.9342822864</v>
      </c>
      <c r="R73" s="80" t="s">
        <v>222</v>
      </c>
      <c r="S73" s="80" t="s">
        <v>71</v>
      </c>
      <c r="T73" s="80" t="s">
        <v>197</v>
      </c>
      <c r="U73" s="80" t="s">
        <v>198</v>
      </c>
      <c r="V73" s="80">
        <v>75.102699454</v>
      </c>
      <c r="W73" s="80">
        <v>80.733252374</v>
      </c>
    </row>
    <row r="74" spans="10:23" ht="15" customHeight="1">
      <c r="J74" s="80" t="s">
        <v>223</v>
      </c>
      <c r="K74" s="80" t="s">
        <v>201</v>
      </c>
      <c r="L74" s="80" t="s">
        <v>197</v>
      </c>
      <c r="M74" s="80" t="s">
        <v>198</v>
      </c>
      <c r="N74" s="80">
        <v>13.024200671</v>
      </c>
      <c r="O74" s="80">
        <v>16.785597734</v>
      </c>
      <c r="R74" s="80" t="s">
        <v>222</v>
      </c>
      <c r="S74" s="80" t="s">
        <v>200</v>
      </c>
      <c r="T74" s="80" t="s">
        <v>197</v>
      </c>
      <c r="U74" s="80" t="s">
        <v>198</v>
      </c>
      <c r="V74" s="80">
        <v>73.273239508</v>
      </c>
      <c r="W74" s="80">
        <v>88.309661215</v>
      </c>
    </row>
    <row r="75" spans="10:23" ht="15" customHeight="1">
      <c r="J75" s="80" t="s">
        <v>223</v>
      </c>
      <c r="K75" s="80" t="s">
        <v>202</v>
      </c>
      <c r="L75" s="80" t="s">
        <v>197</v>
      </c>
      <c r="M75" s="80" t="s">
        <v>198</v>
      </c>
      <c r="N75" s="80">
        <v>14.65970393</v>
      </c>
      <c r="O75" s="80">
        <v>19.615931611</v>
      </c>
      <c r="R75" s="80" t="s">
        <v>222</v>
      </c>
      <c r="S75" s="80" t="s">
        <v>72</v>
      </c>
      <c r="T75" s="80" t="s">
        <v>197</v>
      </c>
      <c r="U75" s="80" t="s">
        <v>198</v>
      </c>
      <c r="V75" s="80">
        <v>83.083000415</v>
      </c>
      <c r="W75" s="80">
        <v>82.837945709</v>
      </c>
    </row>
    <row r="76" spans="10:23" ht="15" customHeight="1">
      <c r="J76" s="80" t="s">
        <v>223</v>
      </c>
      <c r="K76" s="80" t="s">
        <v>203</v>
      </c>
      <c r="L76" s="80" t="s">
        <v>197</v>
      </c>
      <c r="M76" s="80" t="s">
        <v>198</v>
      </c>
      <c r="N76" s="80">
        <v>21.616806786</v>
      </c>
      <c r="O76" s="80">
        <v>21.862854338</v>
      </c>
      <c r="R76" s="80" t="s">
        <v>222</v>
      </c>
      <c r="S76" s="80" t="s">
        <v>126</v>
      </c>
      <c r="T76" s="80" t="s">
        <v>197</v>
      </c>
      <c r="U76" s="80" t="s">
        <v>198</v>
      </c>
      <c r="V76" s="80">
        <v>89.505933974</v>
      </c>
      <c r="W76" s="80">
        <v>84.408991663</v>
      </c>
    </row>
    <row r="77" spans="10:23" ht="15" customHeight="1">
      <c r="J77" s="80" t="s">
        <v>223</v>
      </c>
      <c r="K77" s="80" t="s">
        <v>128</v>
      </c>
      <c r="L77" s="80" t="s">
        <v>197</v>
      </c>
      <c r="M77" s="80" t="s">
        <v>198</v>
      </c>
      <c r="N77" s="80">
        <v>16.146220388</v>
      </c>
      <c r="O77" s="80">
        <v>30.434509598</v>
      </c>
      <c r="R77" s="80" t="s">
        <v>222</v>
      </c>
      <c r="S77" s="80" t="s">
        <v>201</v>
      </c>
      <c r="T77" s="80" t="s">
        <v>197</v>
      </c>
      <c r="U77" s="80" t="s">
        <v>198</v>
      </c>
      <c r="V77" s="80">
        <v>83.232262794</v>
      </c>
      <c r="W77" s="80">
        <v>77.434158722</v>
      </c>
    </row>
    <row r="78" spans="10:23" ht="15" customHeight="1">
      <c r="J78" s="80" t="s">
        <v>223</v>
      </c>
      <c r="K78" s="80" t="s">
        <v>127</v>
      </c>
      <c r="L78" s="80" t="s">
        <v>197</v>
      </c>
      <c r="M78" s="80" t="s">
        <v>198</v>
      </c>
      <c r="N78" s="80">
        <v>19.51506614</v>
      </c>
      <c r="O78" s="80">
        <v>20.092532608</v>
      </c>
      <c r="R78" s="80" t="s">
        <v>222</v>
      </c>
      <c r="S78" s="80" t="s">
        <v>202</v>
      </c>
      <c r="T78" s="80" t="s">
        <v>197</v>
      </c>
      <c r="U78" s="80" t="s">
        <v>198</v>
      </c>
      <c r="V78" s="80">
        <v>38.107453389</v>
      </c>
      <c r="W78" s="80">
        <v>28.468484079</v>
      </c>
    </row>
    <row r="79" spans="10:23" ht="15" customHeight="1">
      <c r="J79" s="80" t="s">
        <v>223</v>
      </c>
      <c r="K79" s="80" t="s">
        <v>204</v>
      </c>
      <c r="L79" s="80" t="s">
        <v>197</v>
      </c>
      <c r="M79" s="80" t="s">
        <v>198</v>
      </c>
      <c r="N79" s="80">
        <v>8.6376085364</v>
      </c>
      <c r="O79" s="80">
        <v>17.845417754</v>
      </c>
      <c r="R79" s="80" t="s">
        <v>222</v>
      </c>
      <c r="S79" s="80" t="s">
        <v>203</v>
      </c>
      <c r="T79" s="80" t="s">
        <v>197</v>
      </c>
      <c r="U79" s="80" t="s">
        <v>198</v>
      </c>
      <c r="V79" s="80">
        <v>39.062802357</v>
      </c>
      <c r="W79" s="80">
        <v>29.020382627</v>
      </c>
    </row>
    <row r="80" spans="10:23" ht="15" customHeight="1">
      <c r="J80" s="80" t="s">
        <v>223</v>
      </c>
      <c r="K80" s="80" t="s">
        <v>129</v>
      </c>
      <c r="L80" s="80" t="s">
        <v>197</v>
      </c>
      <c r="M80" s="80" t="s">
        <v>198</v>
      </c>
      <c r="N80" s="80">
        <v>0</v>
      </c>
      <c r="O80" s="80">
        <v>6.9048041635</v>
      </c>
      <c r="R80" s="80" t="s">
        <v>222</v>
      </c>
      <c r="S80" s="80" t="s">
        <v>128</v>
      </c>
      <c r="T80" s="80" t="s">
        <v>197</v>
      </c>
      <c r="U80" s="80" t="s">
        <v>198</v>
      </c>
      <c r="V80" s="80">
        <v>53.899544473</v>
      </c>
      <c r="W80" s="80">
        <v>46.923550123</v>
      </c>
    </row>
    <row r="81" spans="10:23" ht="15" customHeight="1">
      <c r="J81" s="80" t="s">
        <v>223</v>
      </c>
      <c r="K81" s="80" t="s">
        <v>205</v>
      </c>
      <c r="L81" s="80" t="s">
        <v>197</v>
      </c>
      <c r="M81" s="80" t="s">
        <v>198</v>
      </c>
      <c r="N81" s="80">
        <v>20.642425783</v>
      </c>
      <c r="O81" s="80">
        <v>29.110900155</v>
      </c>
      <c r="R81" s="80" t="s">
        <v>222</v>
      </c>
      <c r="S81" s="80" t="s">
        <v>127</v>
      </c>
      <c r="T81" s="80" t="s">
        <v>197</v>
      </c>
      <c r="U81" s="80" t="s">
        <v>198</v>
      </c>
      <c r="V81" s="80">
        <v>50.04573471</v>
      </c>
      <c r="W81" s="80">
        <v>40.433721881</v>
      </c>
    </row>
    <row r="82" spans="10:23" ht="15" customHeight="1">
      <c r="J82" s="80" t="s">
        <v>223</v>
      </c>
      <c r="K82" s="80" t="s">
        <v>206</v>
      </c>
      <c r="L82" s="80" t="s">
        <v>197</v>
      </c>
      <c r="M82" s="80" t="s">
        <v>198</v>
      </c>
      <c r="N82" s="80">
        <v>10.133341036</v>
      </c>
      <c r="O82" s="80">
        <v>11.974653341</v>
      </c>
      <c r="R82" s="80" t="s">
        <v>222</v>
      </c>
      <c r="S82" s="80" t="s">
        <v>204</v>
      </c>
      <c r="T82" s="80" t="s">
        <v>197</v>
      </c>
      <c r="U82" s="80" t="s">
        <v>198</v>
      </c>
      <c r="V82" s="80">
        <v>64.549126919</v>
      </c>
      <c r="W82" s="80">
        <v>65.432409171</v>
      </c>
    </row>
    <row r="83" spans="10:23" ht="15" customHeight="1">
      <c r="J83" s="80" t="s">
        <v>223</v>
      </c>
      <c r="K83" s="80" t="s">
        <v>207</v>
      </c>
      <c r="L83" s="80" t="s">
        <v>197</v>
      </c>
      <c r="M83" s="80" t="s">
        <v>198</v>
      </c>
      <c r="N83" s="80">
        <v>9.6010898917</v>
      </c>
      <c r="O83" s="80">
        <v>5.6661305769</v>
      </c>
      <c r="R83" s="80" t="s">
        <v>222</v>
      </c>
      <c r="S83" s="80" t="s">
        <v>129</v>
      </c>
      <c r="T83" s="80" t="s">
        <v>197</v>
      </c>
      <c r="U83" s="80" t="s">
        <v>198</v>
      </c>
      <c r="V83" s="80">
        <v>75.253828368</v>
      </c>
      <c r="W83" s="80">
        <v>76.555432138</v>
      </c>
    </row>
    <row r="84" spans="10:23" ht="15" customHeight="1">
      <c r="J84" s="80" t="s">
        <v>223</v>
      </c>
      <c r="K84" s="80" t="s">
        <v>208</v>
      </c>
      <c r="L84" s="80" t="s">
        <v>197</v>
      </c>
      <c r="M84" s="80" t="s">
        <v>198</v>
      </c>
      <c r="N84" s="80">
        <v>3.524814258</v>
      </c>
      <c r="O84" s="80">
        <v>20.717191095</v>
      </c>
      <c r="R84" s="80" t="s">
        <v>222</v>
      </c>
      <c r="S84" s="80" t="s">
        <v>205</v>
      </c>
      <c r="T84" s="80" t="s">
        <v>197</v>
      </c>
      <c r="U84" s="80" t="s">
        <v>198</v>
      </c>
      <c r="V84" s="80">
        <v>72.347690876</v>
      </c>
      <c r="W84" s="80">
        <v>62.639171354</v>
      </c>
    </row>
    <row r="85" spans="10:23" ht="15" customHeight="1">
      <c r="J85" s="80" t="s">
        <v>223</v>
      </c>
      <c r="K85" s="80" t="s">
        <v>209</v>
      </c>
      <c r="L85" s="80" t="s">
        <v>197</v>
      </c>
      <c r="M85" s="80" t="s">
        <v>198</v>
      </c>
      <c r="N85" s="80">
        <v>8.0654009772</v>
      </c>
      <c r="O85" s="80">
        <v>7.5930291336</v>
      </c>
      <c r="R85" s="80" t="s">
        <v>222</v>
      </c>
      <c r="S85" s="80" t="s">
        <v>206</v>
      </c>
      <c r="T85" s="80" t="s">
        <v>197</v>
      </c>
      <c r="U85" s="80" t="s">
        <v>198</v>
      </c>
      <c r="V85" s="80">
        <v>66.340709599</v>
      </c>
      <c r="W85" s="80">
        <v>60.360157408</v>
      </c>
    </row>
    <row r="86" spans="10:23" ht="15" customHeight="1">
      <c r="J86" s="80" t="s">
        <v>223</v>
      </c>
      <c r="K86" s="80" t="s">
        <v>210</v>
      </c>
      <c r="L86" s="80" t="s">
        <v>197</v>
      </c>
      <c r="M86" s="80" t="s">
        <v>198</v>
      </c>
      <c r="N86" s="80">
        <v>7.9299298114</v>
      </c>
      <c r="O86" s="80">
        <v>13.971126818</v>
      </c>
      <c r="R86" s="80" t="s">
        <v>222</v>
      </c>
      <c r="S86" s="80" t="s">
        <v>207</v>
      </c>
      <c r="T86" s="80" t="s">
        <v>197</v>
      </c>
      <c r="U86" s="80" t="s">
        <v>198</v>
      </c>
      <c r="V86" s="80">
        <v>81.484599751</v>
      </c>
      <c r="W86" s="80">
        <v>78.685630488</v>
      </c>
    </row>
    <row r="87" spans="10:23" ht="15" customHeight="1">
      <c r="J87" s="80" t="s">
        <v>223</v>
      </c>
      <c r="K87" s="80" t="s">
        <v>80</v>
      </c>
      <c r="L87" s="80" t="s">
        <v>197</v>
      </c>
      <c r="M87" s="80" t="s">
        <v>198</v>
      </c>
      <c r="N87" s="80">
        <v>15.347483231</v>
      </c>
      <c r="O87" s="80">
        <v>21.207780022</v>
      </c>
      <c r="R87" s="80" t="s">
        <v>222</v>
      </c>
      <c r="S87" s="80" t="s">
        <v>208</v>
      </c>
      <c r="T87" s="80" t="s">
        <v>197</v>
      </c>
      <c r="U87" s="80" t="s">
        <v>198</v>
      </c>
      <c r="V87" s="80">
        <v>71.747922687</v>
      </c>
      <c r="W87" s="80">
        <v>64.44010662</v>
      </c>
    </row>
    <row r="88" spans="10:23" ht="15" customHeight="1">
      <c r="J88" s="80" t="s">
        <v>223</v>
      </c>
      <c r="K88" s="80" t="s">
        <v>211</v>
      </c>
      <c r="L88" s="80" t="s">
        <v>197</v>
      </c>
      <c r="M88" s="80" t="s">
        <v>198</v>
      </c>
      <c r="N88" s="80">
        <v>9.3558765197</v>
      </c>
      <c r="O88" s="80">
        <v>12.706777715</v>
      </c>
      <c r="R88" s="80" t="s">
        <v>222</v>
      </c>
      <c r="S88" s="80" t="s">
        <v>209</v>
      </c>
      <c r="T88" s="80" t="s">
        <v>197</v>
      </c>
      <c r="U88" s="80" t="s">
        <v>198</v>
      </c>
      <c r="V88" s="80">
        <v>73.950328605</v>
      </c>
      <c r="W88" s="80">
        <v>76.388633341</v>
      </c>
    </row>
    <row r="89" spans="10:23" ht="15" customHeight="1">
      <c r="J89" s="80" t="s">
        <v>223</v>
      </c>
      <c r="K89" s="80" t="s">
        <v>212</v>
      </c>
      <c r="L89" s="80" t="s">
        <v>197</v>
      </c>
      <c r="M89" s="80" t="s">
        <v>198</v>
      </c>
      <c r="N89" s="80">
        <v>3.0155727128</v>
      </c>
      <c r="O89" s="80">
        <v>5.1622486181</v>
      </c>
      <c r="R89" s="80" t="s">
        <v>222</v>
      </c>
      <c r="S89" s="80" t="s">
        <v>210</v>
      </c>
      <c r="T89" s="80" t="s">
        <v>197</v>
      </c>
      <c r="U89" s="80" t="s">
        <v>198</v>
      </c>
      <c r="V89" s="80">
        <v>80.572818017</v>
      </c>
      <c r="W89" s="80">
        <v>76.976173081</v>
      </c>
    </row>
    <row r="90" spans="10:23" ht="15" customHeight="1">
      <c r="J90" s="80" t="s">
        <v>223</v>
      </c>
      <c r="K90" s="80" t="s">
        <v>213</v>
      </c>
      <c r="L90" s="80" t="s">
        <v>197</v>
      </c>
      <c r="M90" s="80" t="s">
        <v>198</v>
      </c>
      <c r="N90" s="80">
        <v>10.068382607</v>
      </c>
      <c r="O90" s="80">
        <v>13.293309365</v>
      </c>
      <c r="R90" s="80" t="s">
        <v>222</v>
      </c>
      <c r="S90" s="80" t="s">
        <v>80</v>
      </c>
      <c r="T90" s="80" t="s">
        <v>197</v>
      </c>
      <c r="U90" s="80" t="s">
        <v>198</v>
      </c>
      <c r="V90" s="80">
        <v>64.902723883</v>
      </c>
      <c r="W90" s="80">
        <v>59.465861021</v>
      </c>
    </row>
    <row r="91" spans="10:23" ht="15" customHeight="1">
      <c r="J91" s="80" t="s">
        <v>223</v>
      </c>
      <c r="K91" s="80" t="s">
        <v>123</v>
      </c>
      <c r="L91" s="80" t="s">
        <v>197</v>
      </c>
      <c r="M91" s="80" t="s">
        <v>198</v>
      </c>
      <c r="N91" s="80">
        <v>9.4530056972</v>
      </c>
      <c r="O91" s="80">
        <v>11.785138241</v>
      </c>
      <c r="R91" s="80" t="s">
        <v>222</v>
      </c>
      <c r="S91" s="80" t="s">
        <v>211</v>
      </c>
      <c r="T91" s="80" t="s">
        <v>197</v>
      </c>
      <c r="U91" s="80" t="s">
        <v>198</v>
      </c>
      <c r="V91" s="80">
        <v>86.311443836</v>
      </c>
      <c r="W91" s="80">
        <v>82.477516048</v>
      </c>
    </row>
    <row r="92" spans="10:23" ht="15" customHeight="1">
      <c r="J92" s="80" t="s">
        <v>223</v>
      </c>
      <c r="K92" s="80" t="s">
        <v>214</v>
      </c>
      <c r="L92" s="80" t="s">
        <v>197</v>
      </c>
      <c r="M92" s="80" t="s">
        <v>198</v>
      </c>
      <c r="N92" s="80">
        <v>14.421880127</v>
      </c>
      <c r="O92" s="80">
        <v>13.132100754</v>
      </c>
      <c r="R92" s="80" t="s">
        <v>222</v>
      </c>
      <c r="S92" s="80" t="s">
        <v>212</v>
      </c>
      <c r="T92" s="80" t="s">
        <v>197</v>
      </c>
      <c r="U92" s="80" t="s">
        <v>198</v>
      </c>
      <c r="V92" s="80">
        <v>81.579952365</v>
      </c>
      <c r="W92" s="80">
        <v>78.065688938</v>
      </c>
    </row>
    <row r="93" spans="10:23" ht="15" customHeight="1">
      <c r="J93" s="80" t="s">
        <v>223</v>
      </c>
      <c r="K93" s="80" t="s">
        <v>215</v>
      </c>
      <c r="L93" s="80" t="s">
        <v>197</v>
      </c>
      <c r="M93" s="80" t="s">
        <v>198</v>
      </c>
      <c r="N93" s="80">
        <v>10.46352795</v>
      </c>
      <c r="O93" s="80">
        <v>23.804845287</v>
      </c>
      <c r="R93" s="80" t="s">
        <v>222</v>
      </c>
      <c r="S93" s="80" t="s">
        <v>213</v>
      </c>
      <c r="T93" s="80" t="s">
        <v>197</v>
      </c>
      <c r="U93" s="80" t="s">
        <v>198</v>
      </c>
      <c r="V93" s="80">
        <v>77.347483785</v>
      </c>
      <c r="W93" s="80">
        <v>75.80906605</v>
      </c>
    </row>
    <row r="94" spans="10:23" ht="15" customHeight="1">
      <c r="J94" s="80" t="s">
        <v>223</v>
      </c>
      <c r="K94" s="80" t="s">
        <v>217</v>
      </c>
      <c r="L94" s="80" t="s">
        <v>197</v>
      </c>
      <c r="M94" s="80" t="s">
        <v>198</v>
      </c>
      <c r="N94" s="80">
        <v>0</v>
      </c>
      <c r="O94" s="80">
        <v>0</v>
      </c>
      <c r="R94" s="80" t="s">
        <v>222</v>
      </c>
      <c r="S94" s="80" t="s">
        <v>123</v>
      </c>
      <c r="T94" s="80" t="s">
        <v>197</v>
      </c>
      <c r="U94" s="80" t="s">
        <v>198</v>
      </c>
      <c r="V94" s="80">
        <v>67.358380887</v>
      </c>
      <c r="W94" s="80">
        <v>58.927884521</v>
      </c>
    </row>
    <row r="95" spans="10:23" ht="15" customHeight="1">
      <c r="J95" s="80" t="s">
        <v>223</v>
      </c>
      <c r="K95" s="80" t="s">
        <v>216</v>
      </c>
      <c r="L95" s="80" t="s">
        <v>197</v>
      </c>
      <c r="M95" s="80" t="s">
        <v>198</v>
      </c>
      <c r="N95" s="80">
        <v>13.499752397</v>
      </c>
      <c r="O95" s="80">
        <v>21.986316869</v>
      </c>
      <c r="R95" s="80" t="s">
        <v>222</v>
      </c>
      <c r="S95" s="80" t="s">
        <v>214</v>
      </c>
      <c r="T95" s="80" t="s">
        <v>197</v>
      </c>
      <c r="U95" s="80" t="s">
        <v>198</v>
      </c>
      <c r="V95" s="80">
        <v>56.813056338</v>
      </c>
      <c r="W95" s="80">
        <v>50.675852592</v>
      </c>
    </row>
    <row r="96" spans="10:23" ht="15" customHeight="1">
      <c r="J96" s="80" t="s">
        <v>223</v>
      </c>
      <c r="K96" s="80" t="s">
        <v>218</v>
      </c>
      <c r="L96" s="80" t="s">
        <v>197</v>
      </c>
      <c r="M96" s="80" t="s">
        <v>198</v>
      </c>
      <c r="N96" s="80">
        <v>8.1635477105</v>
      </c>
      <c r="O96" s="80">
        <v>12.307966088</v>
      </c>
      <c r="R96" s="80" t="s">
        <v>222</v>
      </c>
      <c r="S96" s="80" t="s">
        <v>215</v>
      </c>
      <c r="T96" s="80" t="s">
        <v>197</v>
      </c>
      <c r="U96" s="80" t="s">
        <v>198</v>
      </c>
      <c r="V96" s="80">
        <v>64.023957921</v>
      </c>
      <c r="W96" s="80">
        <v>52.430359469</v>
      </c>
    </row>
    <row r="97" spans="10:23" ht="15" customHeight="1">
      <c r="J97" s="80" t="s">
        <v>223</v>
      </c>
      <c r="K97" s="80" t="s">
        <v>219</v>
      </c>
      <c r="L97" s="80" t="s">
        <v>197</v>
      </c>
      <c r="M97" s="80" t="s">
        <v>198</v>
      </c>
      <c r="N97" s="80">
        <v>12.572507239</v>
      </c>
      <c r="O97" s="80">
        <v>13.242857174</v>
      </c>
      <c r="R97" s="80" t="s">
        <v>222</v>
      </c>
      <c r="S97" s="80" t="s">
        <v>217</v>
      </c>
      <c r="T97" s="80" t="s">
        <v>197</v>
      </c>
      <c r="U97" s="80" t="s">
        <v>198</v>
      </c>
      <c r="V97" s="80">
        <v>74.038594823</v>
      </c>
      <c r="W97" s="80">
        <v>67.022247053</v>
      </c>
    </row>
    <row r="98" spans="10:23" ht="15" customHeight="1">
      <c r="J98" s="80" t="s">
        <v>223</v>
      </c>
      <c r="K98" s="80" t="s">
        <v>220</v>
      </c>
      <c r="L98" s="80" t="s">
        <v>197</v>
      </c>
      <c r="M98" s="80" t="s">
        <v>198</v>
      </c>
      <c r="N98" s="80">
        <v>3.3333345336</v>
      </c>
      <c r="O98" s="80">
        <v>4.1410854395</v>
      </c>
      <c r="R98" s="80" t="s">
        <v>222</v>
      </c>
      <c r="S98" s="80" t="s">
        <v>216</v>
      </c>
      <c r="T98" s="80" t="s">
        <v>197</v>
      </c>
      <c r="U98" s="80" t="s">
        <v>198</v>
      </c>
      <c r="V98" s="80">
        <v>49.378485012</v>
      </c>
      <c r="W98" s="80">
        <v>38.223951214</v>
      </c>
    </row>
    <row r="99" spans="10:23" ht="15" customHeight="1">
      <c r="J99" s="80" t="s">
        <v>223</v>
      </c>
      <c r="K99" s="80" t="s">
        <v>221</v>
      </c>
      <c r="L99" s="80" t="s">
        <v>197</v>
      </c>
      <c r="M99" s="80" t="s">
        <v>198</v>
      </c>
      <c r="N99" s="80">
        <v>0</v>
      </c>
      <c r="O99" s="80">
        <v>0</v>
      </c>
      <c r="R99" s="80" t="s">
        <v>222</v>
      </c>
      <c r="S99" s="80" t="s">
        <v>218</v>
      </c>
      <c r="T99" s="80" t="s">
        <v>197</v>
      </c>
      <c r="U99" s="80" t="s">
        <v>198</v>
      </c>
      <c r="V99" s="80">
        <v>80.122716456</v>
      </c>
      <c r="W99" s="80">
        <v>75.230770178</v>
      </c>
    </row>
    <row r="100" spans="10:23" ht="15" customHeight="1">
      <c r="J100" s="80" t="s">
        <v>223</v>
      </c>
      <c r="K100" s="80" t="s">
        <v>61</v>
      </c>
      <c r="L100" s="80" t="s">
        <v>197</v>
      </c>
      <c r="M100" s="80" t="s">
        <v>198</v>
      </c>
      <c r="N100" s="80">
        <v>3.2465908746</v>
      </c>
      <c r="O100" s="80">
        <v>6.8262515862</v>
      </c>
      <c r="R100" s="80" t="s">
        <v>222</v>
      </c>
      <c r="S100" s="80" t="s">
        <v>219</v>
      </c>
      <c r="T100" s="80" t="s">
        <v>197</v>
      </c>
      <c r="U100" s="80" t="s">
        <v>198</v>
      </c>
      <c r="V100" s="80">
        <v>62.747265049</v>
      </c>
      <c r="W100" s="80">
        <v>56.822285431</v>
      </c>
    </row>
    <row r="101" spans="10:23" ht="15" customHeight="1">
      <c r="J101" s="80" t="s">
        <v>159</v>
      </c>
      <c r="K101" s="80" t="s">
        <v>196</v>
      </c>
      <c r="L101" s="80" t="s">
        <v>197</v>
      </c>
      <c r="M101" s="80" t="s">
        <v>198</v>
      </c>
      <c r="N101" s="80">
        <v>29.66943169</v>
      </c>
      <c r="O101" s="80">
        <v>27.462175262</v>
      </c>
      <c r="R101" s="80" t="s">
        <v>222</v>
      </c>
      <c r="S101" s="80" t="s">
        <v>220</v>
      </c>
      <c r="T101" s="80" t="s">
        <v>197</v>
      </c>
      <c r="U101" s="80" t="s">
        <v>198</v>
      </c>
      <c r="V101" s="80">
        <v>83.481635107</v>
      </c>
      <c r="W101" s="80">
        <v>86.685170256</v>
      </c>
    </row>
    <row r="102" spans="10:23" ht="15" customHeight="1">
      <c r="J102" s="80" t="s">
        <v>159</v>
      </c>
      <c r="K102" s="80" t="s">
        <v>199</v>
      </c>
      <c r="L102" s="80" t="s">
        <v>197</v>
      </c>
      <c r="M102" s="80" t="s">
        <v>198</v>
      </c>
      <c r="N102" s="80">
        <v>32.457812582</v>
      </c>
      <c r="O102" s="80">
        <v>31.854342627</v>
      </c>
      <c r="R102" s="80" t="s">
        <v>222</v>
      </c>
      <c r="S102" s="80" t="s">
        <v>221</v>
      </c>
      <c r="T102" s="80" t="s">
        <v>197</v>
      </c>
      <c r="U102" s="80" t="s">
        <v>198</v>
      </c>
      <c r="V102" s="80">
        <v>80.670331246</v>
      </c>
      <c r="W102" s="80">
        <v>64.851133392</v>
      </c>
    </row>
    <row r="103" spans="10:23" ht="15" customHeight="1">
      <c r="J103" s="80" t="s">
        <v>159</v>
      </c>
      <c r="K103" s="80" t="s">
        <v>71</v>
      </c>
      <c r="L103" s="80" t="s">
        <v>197</v>
      </c>
      <c r="M103" s="80" t="s">
        <v>198</v>
      </c>
      <c r="N103" s="80">
        <v>38.157683314</v>
      </c>
      <c r="O103" s="80">
        <v>20.709535102</v>
      </c>
      <c r="R103" s="80" t="s">
        <v>222</v>
      </c>
      <c r="S103" s="80" t="s">
        <v>61</v>
      </c>
      <c r="T103" s="80" t="s">
        <v>197</v>
      </c>
      <c r="U103" s="80" t="s">
        <v>198</v>
      </c>
      <c r="V103" s="80">
        <v>63.632069865</v>
      </c>
      <c r="W103" s="80">
        <v>53.188804525</v>
      </c>
    </row>
    <row r="104" spans="10:21" ht="15" customHeight="1">
      <c r="J104" s="80" t="s">
        <v>159</v>
      </c>
      <c r="K104" s="80" t="s">
        <v>200</v>
      </c>
      <c r="L104" s="80" t="s">
        <v>197</v>
      </c>
      <c r="M104" s="80" t="s">
        <v>198</v>
      </c>
      <c r="N104" s="80">
        <v>50.613513117</v>
      </c>
      <c r="O104" s="80">
        <v>34.88260508</v>
      </c>
      <c r="R104" s="80" t="s">
        <v>223</v>
      </c>
      <c r="T104" s="80" t="s">
        <v>197</v>
      </c>
      <c r="U104" s="80" t="s">
        <v>198</v>
      </c>
    </row>
    <row r="105" spans="10:23" ht="15" customHeight="1">
      <c r="J105" s="80" t="s">
        <v>159</v>
      </c>
      <c r="K105" s="80" t="s">
        <v>72</v>
      </c>
      <c r="L105" s="80" t="s">
        <v>197</v>
      </c>
      <c r="M105" s="80" t="s">
        <v>198</v>
      </c>
      <c r="N105" s="80">
        <v>35.036068219</v>
      </c>
      <c r="O105" s="80">
        <v>29.420558481</v>
      </c>
      <c r="R105" s="80" t="s">
        <v>223</v>
      </c>
      <c r="S105" s="80" t="s">
        <v>196</v>
      </c>
      <c r="T105" s="80" t="s">
        <v>197</v>
      </c>
      <c r="U105" s="80" t="s">
        <v>198</v>
      </c>
      <c r="V105" s="80">
        <v>4.6435781543</v>
      </c>
      <c r="W105" s="80">
        <v>6.2960997265</v>
      </c>
    </row>
    <row r="106" spans="10:23" ht="15" customHeight="1">
      <c r="J106" s="80" t="s">
        <v>159</v>
      </c>
      <c r="K106" s="80" t="s">
        <v>126</v>
      </c>
      <c r="L106" s="80" t="s">
        <v>197</v>
      </c>
      <c r="M106" s="80" t="s">
        <v>198</v>
      </c>
      <c r="N106" s="80">
        <v>41.19027362</v>
      </c>
      <c r="O106" s="80">
        <v>29.013638305</v>
      </c>
      <c r="R106" s="80" t="s">
        <v>223</v>
      </c>
      <c r="S106" s="80" t="s">
        <v>199</v>
      </c>
      <c r="T106" s="80" t="s">
        <v>197</v>
      </c>
      <c r="U106" s="80" t="s">
        <v>198</v>
      </c>
      <c r="V106" s="80">
        <v>7.0151325368</v>
      </c>
      <c r="W106" s="80">
        <v>10.199454308</v>
      </c>
    </row>
    <row r="107" spans="10:23" ht="15" customHeight="1">
      <c r="J107" s="80" t="s">
        <v>159</v>
      </c>
      <c r="K107" s="80" t="s">
        <v>201</v>
      </c>
      <c r="L107" s="80" t="s">
        <v>197</v>
      </c>
      <c r="M107" s="80" t="s">
        <v>198</v>
      </c>
      <c r="N107" s="80">
        <v>32.678729149</v>
      </c>
      <c r="O107" s="80">
        <v>22.256538966</v>
      </c>
      <c r="R107" s="80" t="s">
        <v>223</v>
      </c>
      <c r="S107" s="80" t="s">
        <v>71</v>
      </c>
      <c r="T107" s="80" t="s">
        <v>197</v>
      </c>
      <c r="U107" s="80" t="s">
        <v>198</v>
      </c>
      <c r="V107" s="80">
        <v>7.5880548869</v>
      </c>
      <c r="W107" s="80">
        <v>10.482295874</v>
      </c>
    </row>
    <row r="108" spans="10:23" ht="15" customHeight="1">
      <c r="J108" s="80" t="s">
        <v>159</v>
      </c>
      <c r="K108" s="80" t="s">
        <v>202</v>
      </c>
      <c r="L108" s="80" t="s">
        <v>197</v>
      </c>
      <c r="M108" s="80" t="s">
        <v>198</v>
      </c>
      <c r="N108" s="80">
        <v>16.225064805</v>
      </c>
      <c r="O108" s="80">
        <v>17.216462342</v>
      </c>
      <c r="R108" s="80" t="s">
        <v>223</v>
      </c>
      <c r="S108" s="80" t="s">
        <v>200</v>
      </c>
      <c r="T108" s="80" t="s">
        <v>197</v>
      </c>
      <c r="U108" s="80" t="s">
        <v>198</v>
      </c>
      <c r="V108" s="80">
        <v>21.450931724</v>
      </c>
      <c r="W108" s="80">
        <v>1.9060347877</v>
      </c>
    </row>
    <row r="109" spans="10:23" ht="15" customHeight="1">
      <c r="J109" s="80" t="s">
        <v>159</v>
      </c>
      <c r="K109" s="80" t="s">
        <v>203</v>
      </c>
      <c r="L109" s="80" t="s">
        <v>197</v>
      </c>
      <c r="M109" s="80" t="s">
        <v>198</v>
      </c>
      <c r="N109" s="80">
        <v>26.667351716</v>
      </c>
      <c r="O109" s="80">
        <v>29.98473316</v>
      </c>
      <c r="R109" s="80" t="s">
        <v>223</v>
      </c>
      <c r="S109" s="80" t="s">
        <v>72</v>
      </c>
      <c r="T109" s="80" t="s">
        <v>197</v>
      </c>
      <c r="U109" s="80" t="s">
        <v>198</v>
      </c>
      <c r="V109" s="80">
        <v>5.3229228774</v>
      </c>
      <c r="W109" s="80">
        <v>7.249510781</v>
      </c>
    </row>
    <row r="110" spans="10:23" ht="15" customHeight="1">
      <c r="J110" s="80" t="s">
        <v>159</v>
      </c>
      <c r="K110" s="80" t="s">
        <v>128</v>
      </c>
      <c r="L110" s="80" t="s">
        <v>197</v>
      </c>
      <c r="M110" s="80" t="s">
        <v>198</v>
      </c>
      <c r="N110" s="80">
        <v>26.03381122</v>
      </c>
      <c r="O110" s="80">
        <v>27.334116437</v>
      </c>
      <c r="R110" s="80" t="s">
        <v>223</v>
      </c>
      <c r="S110" s="80" t="s">
        <v>126</v>
      </c>
      <c r="T110" s="80" t="s">
        <v>197</v>
      </c>
      <c r="U110" s="80" t="s">
        <v>198</v>
      </c>
      <c r="V110" s="80">
        <v>2.3353320039</v>
      </c>
      <c r="W110" s="80">
        <v>6.8380502815</v>
      </c>
    </row>
    <row r="111" spans="10:23" ht="15" customHeight="1">
      <c r="J111" s="80" t="s">
        <v>159</v>
      </c>
      <c r="K111" s="80" t="s">
        <v>127</v>
      </c>
      <c r="L111" s="80" t="s">
        <v>197</v>
      </c>
      <c r="M111" s="80" t="s">
        <v>198</v>
      </c>
      <c r="N111" s="80">
        <v>24.656576436</v>
      </c>
      <c r="O111" s="80">
        <v>23.490940395</v>
      </c>
      <c r="R111" s="80" t="s">
        <v>223</v>
      </c>
      <c r="S111" s="80" t="s">
        <v>201</v>
      </c>
      <c r="T111" s="80" t="s">
        <v>197</v>
      </c>
      <c r="U111" s="80" t="s">
        <v>198</v>
      </c>
      <c r="V111" s="80">
        <v>4.4254234617</v>
      </c>
      <c r="W111" s="80">
        <v>8.2165114734</v>
      </c>
    </row>
    <row r="112" spans="10:23" ht="15" customHeight="1">
      <c r="J112" s="80" t="s">
        <v>159</v>
      </c>
      <c r="K112" s="80" t="s">
        <v>204</v>
      </c>
      <c r="L112" s="80" t="s">
        <v>197</v>
      </c>
      <c r="M112" s="80" t="s">
        <v>198</v>
      </c>
      <c r="N112" s="80">
        <v>27.921641089</v>
      </c>
      <c r="O112" s="80">
        <v>26.567527238</v>
      </c>
      <c r="R112" s="80" t="s">
        <v>223</v>
      </c>
      <c r="S112" s="80" t="s">
        <v>202</v>
      </c>
      <c r="T112" s="80" t="s">
        <v>197</v>
      </c>
      <c r="U112" s="80" t="s">
        <v>198</v>
      </c>
      <c r="V112" s="80">
        <v>18.628566767</v>
      </c>
      <c r="W112" s="80">
        <v>17.527157389</v>
      </c>
    </row>
    <row r="113" spans="10:23" ht="15" customHeight="1">
      <c r="J113" s="80" t="s">
        <v>159</v>
      </c>
      <c r="K113" s="80" t="s">
        <v>129</v>
      </c>
      <c r="L113" s="80" t="s">
        <v>197</v>
      </c>
      <c r="M113" s="80" t="s">
        <v>198</v>
      </c>
      <c r="N113" s="80">
        <v>30.667102903</v>
      </c>
      <c r="O113" s="80">
        <v>57.134487188</v>
      </c>
      <c r="R113" s="80" t="s">
        <v>223</v>
      </c>
      <c r="S113" s="80" t="s">
        <v>203</v>
      </c>
      <c r="T113" s="80" t="s">
        <v>197</v>
      </c>
      <c r="U113" s="80" t="s">
        <v>198</v>
      </c>
      <c r="V113" s="80">
        <v>29.300077759</v>
      </c>
      <c r="W113" s="80">
        <v>35.250565538</v>
      </c>
    </row>
    <row r="114" spans="10:23" ht="15" customHeight="1">
      <c r="J114" s="80" t="s">
        <v>159</v>
      </c>
      <c r="K114" s="80" t="s">
        <v>205</v>
      </c>
      <c r="L114" s="80" t="s">
        <v>197</v>
      </c>
      <c r="M114" s="80" t="s">
        <v>198</v>
      </c>
      <c r="N114" s="80">
        <v>17.663030757</v>
      </c>
      <c r="O114" s="80">
        <v>34.89282644</v>
      </c>
      <c r="R114" s="80" t="s">
        <v>223</v>
      </c>
      <c r="S114" s="80" t="s">
        <v>128</v>
      </c>
      <c r="T114" s="80" t="s">
        <v>197</v>
      </c>
      <c r="U114" s="80" t="s">
        <v>198</v>
      </c>
      <c r="V114" s="80">
        <v>25.067900893</v>
      </c>
      <c r="W114" s="80">
        <v>32.868093013</v>
      </c>
    </row>
    <row r="115" spans="10:23" ht="15" customHeight="1">
      <c r="J115" s="80" t="s">
        <v>159</v>
      </c>
      <c r="K115" s="80" t="s">
        <v>206</v>
      </c>
      <c r="L115" s="80" t="s">
        <v>197</v>
      </c>
      <c r="M115" s="80" t="s">
        <v>198</v>
      </c>
      <c r="N115" s="80">
        <v>36.853564834</v>
      </c>
      <c r="O115" s="80">
        <v>25.061616385</v>
      </c>
      <c r="R115" s="80" t="s">
        <v>223</v>
      </c>
      <c r="S115" s="80" t="s">
        <v>127</v>
      </c>
      <c r="T115" s="80" t="s">
        <v>197</v>
      </c>
      <c r="U115" s="80" t="s">
        <v>198</v>
      </c>
      <c r="V115" s="80">
        <v>25.169872958</v>
      </c>
      <c r="W115" s="80">
        <v>31.810900975</v>
      </c>
    </row>
    <row r="116" spans="10:23" ht="15" customHeight="1">
      <c r="J116" s="80" t="s">
        <v>159</v>
      </c>
      <c r="K116" s="80" t="s">
        <v>207</v>
      </c>
      <c r="L116" s="80" t="s">
        <v>197</v>
      </c>
      <c r="M116" s="80" t="s">
        <v>198</v>
      </c>
      <c r="N116" s="80">
        <v>19.467070462</v>
      </c>
      <c r="O116" s="80">
        <v>35.412979877</v>
      </c>
      <c r="R116" s="80" t="s">
        <v>223</v>
      </c>
      <c r="S116" s="80" t="s">
        <v>204</v>
      </c>
      <c r="T116" s="80" t="s">
        <v>197</v>
      </c>
      <c r="U116" s="80" t="s">
        <v>198</v>
      </c>
      <c r="V116" s="80">
        <v>11.702452245</v>
      </c>
      <c r="W116" s="80">
        <v>16.719911926</v>
      </c>
    </row>
    <row r="117" spans="10:23" ht="15" customHeight="1">
      <c r="J117" s="80" t="s">
        <v>159</v>
      </c>
      <c r="K117" s="80" t="s">
        <v>208</v>
      </c>
      <c r="L117" s="80" t="s">
        <v>197</v>
      </c>
      <c r="M117" s="80" t="s">
        <v>198</v>
      </c>
      <c r="N117" s="80">
        <v>37.858544134</v>
      </c>
      <c r="O117" s="80">
        <v>13.922240914</v>
      </c>
      <c r="R117" s="80" t="s">
        <v>223</v>
      </c>
      <c r="S117" s="80" t="s">
        <v>129</v>
      </c>
      <c r="T117" s="80" t="s">
        <v>197</v>
      </c>
      <c r="U117" s="80" t="s">
        <v>198</v>
      </c>
      <c r="V117" s="80">
        <v>16.930740963</v>
      </c>
      <c r="W117" s="80">
        <v>5.004274972</v>
      </c>
    </row>
    <row r="118" spans="10:23" ht="15" customHeight="1">
      <c r="J118" s="80" t="s">
        <v>159</v>
      </c>
      <c r="K118" s="80" t="s">
        <v>209</v>
      </c>
      <c r="L118" s="80" t="s">
        <v>197</v>
      </c>
      <c r="M118" s="80" t="s">
        <v>198</v>
      </c>
      <c r="N118" s="80">
        <v>46.517079761</v>
      </c>
      <c r="O118" s="80">
        <v>47.834151449</v>
      </c>
      <c r="R118" s="80" t="s">
        <v>223</v>
      </c>
      <c r="S118" s="80" t="s">
        <v>205</v>
      </c>
      <c r="T118" s="80" t="s">
        <v>197</v>
      </c>
      <c r="U118" s="80" t="s">
        <v>198</v>
      </c>
      <c r="V118" s="80">
        <v>14.94139251</v>
      </c>
      <c r="W118" s="80">
        <v>24.635254424</v>
      </c>
    </row>
    <row r="119" spans="10:23" ht="15" customHeight="1">
      <c r="J119" s="80" t="s">
        <v>159</v>
      </c>
      <c r="K119" s="80" t="s">
        <v>210</v>
      </c>
      <c r="L119" s="80" t="s">
        <v>197</v>
      </c>
      <c r="M119" s="80" t="s">
        <v>198</v>
      </c>
      <c r="N119" s="80">
        <v>34.287819286</v>
      </c>
      <c r="O119" s="80">
        <v>28.517236582</v>
      </c>
      <c r="R119" s="80" t="s">
        <v>223</v>
      </c>
      <c r="S119" s="80" t="s">
        <v>206</v>
      </c>
      <c r="T119" s="80" t="s">
        <v>197</v>
      </c>
      <c r="U119" s="80" t="s">
        <v>198</v>
      </c>
      <c r="V119" s="80">
        <v>15.033530731</v>
      </c>
      <c r="W119" s="80">
        <v>17.481382768</v>
      </c>
    </row>
    <row r="120" spans="10:23" ht="15" customHeight="1">
      <c r="J120" s="80" t="s">
        <v>159</v>
      </c>
      <c r="K120" s="80" t="s">
        <v>80</v>
      </c>
      <c r="L120" s="80" t="s">
        <v>197</v>
      </c>
      <c r="M120" s="80" t="s">
        <v>198</v>
      </c>
      <c r="N120" s="80">
        <v>32.070355537</v>
      </c>
      <c r="O120" s="80">
        <v>25.013027758</v>
      </c>
      <c r="R120" s="80" t="s">
        <v>223</v>
      </c>
      <c r="S120" s="80" t="s">
        <v>207</v>
      </c>
      <c r="T120" s="80" t="s">
        <v>197</v>
      </c>
      <c r="U120" s="80" t="s">
        <v>198</v>
      </c>
      <c r="V120" s="80">
        <v>7.2690428683</v>
      </c>
      <c r="W120" s="80">
        <v>8.4053490998</v>
      </c>
    </row>
    <row r="121" spans="10:23" ht="15" customHeight="1">
      <c r="J121" s="80" t="s">
        <v>159</v>
      </c>
      <c r="K121" s="80" t="s">
        <v>211</v>
      </c>
      <c r="L121" s="80" t="s">
        <v>197</v>
      </c>
      <c r="M121" s="80" t="s">
        <v>198</v>
      </c>
      <c r="N121" s="80">
        <v>19.211144115</v>
      </c>
      <c r="O121" s="80">
        <v>24.494797903</v>
      </c>
      <c r="R121" s="80" t="s">
        <v>223</v>
      </c>
      <c r="S121" s="80" t="s">
        <v>208</v>
      </c>
      <c r="T121" s="80" t="s">
        <v>197</v>
      </c>
      <c r="U121" s="80" t="s">
        <v>198</v>
      </c>
      <c r="V121" s="80">
        <v>7.0309565604</v>
      </c>
      <c r="W121" s="80">
        <v>18.931892995</v>
      </c>
    </row>
    <row r="122" spans="10:23" ht="15" customHeight="1">
      <c r="J122" s="80" t="s">
        <v>159</v>
      </c>
      <c r="K122" s="80" t="s">
        <v>212</v>
      </c>
      <c r="L122" s="80" t="s">
        <v>197</v>
      </c>
      <c r="M122" s="80" t="s">
        <v>198</v>
      </c>
      <c r="N122" s="80">
        <v>37.598969839</v>
      </c>
      <c r="O122" s="80">
        <v>20.499829278</v>
      </c>
      <c r="R122" s="80" t="s">
        <v>223</v>
      </c>
      <c r="S122" s="80" t="s">
        <v>209</v>
      </c>
      <c r="T122" s="80" t="s">
        <v>197</v>
      </c>
      <c r="U122" s="80" t="s">
        <v>198</v>
      </c>
      <c r="V122" s="80">
        <v>9.035961879</v>
      </c>
      <c r="W122" s="80">
        <v>10.599590259</v>
      </c>
    </row>
    <row r="123" spans="10:23" ht="15" customHeight="1">
      <c r="J123" s="80" t="s">
        <v>159</v>
      </c>
      <c r="K123" s="80" t="s">
        <v>213</v>
      </c>
      <c r="L123" s="80" t="s">
        <v>197</v>
      </c>
      <c r="M123" s="80" t="s">
        <v>198</v>
      </c>
      <c r="N123" s="80">
        <v>29.369447323</v>
      </c>
      <c r="O123" s="80">
        <v>33.362298588</v>
      </c>
      <c r="R123" s="80" t="s">
        <v>223</v>
      </c>
      <c r="S123" s="80" t="s">
        <v>210</v>
      </c>
      <c r="T123" s="80" t="s">
        <v>197</v>
      </c>
      <c r="U123" s="80" t="s">
        <v>198</v>
      </c>
      <c r="V123" s="80">
        <v>5.6151356738</v>
      </c>
      <c r="W123" s="80">
        <v>7.6059498788</v>
      </c>
    </row>
    <row r="124" spans="10:23" ht="15" customHeight="1">
      <c r="J124" s="80" t="s">
        <v>159</v>
      </c>
      <c r="K124" s="80" t="s">
        <v>123</v>
      </c>
      <c r="L124" s="80" t="s">
        <v>197</v>
      </c>
      <c r="M124" s="80" t="s">
        <v>198</v>
      </c>
      <c r="N124" s="80">
        <v>23.775893502</v>
      </c>
      <c r="O124" s="80">
        <v>24.58321796</v>
      </c>
      <c r="R124" s="80" t="s">
        <v>223</v>
      </c>
      <c r="S124" s="80" t="s">
        <v>80</v>
      </c>
      <c r="T124" s="80" t="s">
        <v>197</v>
      </c>
      <c r="U124" s="80" t="s">
        <v>198</v>
      </c>
      <c r="V124" s="80">
        <v>15.709425204</v>
      </c>
      <c r="W124" s="80">
        <v>21.254473048</v>
      </c>
    </row>
    <row r="125" spans="10:23" ht="15" customHeight="1">
      <c r="J125" s="80" t="s">
        <v>159</v>
      </c>
      <c r="K125" s="80" t="s">
        <v>214</v>
      </c>
      <c r="L125" s="80" t="s">
        <v>197</v>
      </c>
      <c r="M125" s="80" t="s">
        <v>198</v>
      </c>
      <c r="N125" s="80">
        <v>34.053025852</v>
      </c>
      <c r="O125" s="80">
        <v>40.607015638</v>
      </c>
      <c r="R125" s="80" t="s">
        <v>223</v>
      </c>
      <c r="S125" s="80" t="s">
        <v>211</v>
      </c>
      <c r="T125" s="80" t="s">
        <v>197</v>
      </c>
      <c r="U125" s="80" t="s">
        <v>198</v>
      </c>
      <c r="V125" s="80">
        <v>5.534355087</v>
      </c>
      <c r="W125" s="80">
        <v>6.739030911</v>
      </c>
    </row>
    <row r="126" spans="10:23" ht="15" customHeight="1">
      <c r="J126" s="80" t="s">
        <v>159</v>
      </c>
      <c r="K126" s="80" t="s">
        <v>215</v>
      </c>
      <c r="L126" s="80" t="s">
        <v>197</v>
      </c>
      <c r="M126" s="80" t="s">
        <v>198</v>
      </c>
      <c r="N126" s="80">
        <v>28.501793538</v>
      </c>
      <c r="O126" s="80">
        <v>35.744007394</v>
      </c>
      <c r="R126" s="80" t="s">
        <v>223</v>
      </c>
      <c r="S126" s="80" t="s">
        <v>212</v>
      </c>
      <c r="T126" s="80" t="s">
        <v>197</v>
      </c>
      <c r="U126" s="80" t="s">
        <v>198</v>
      </c>
      <c r="V126" s="80">
        <v>8.7188322039</v>
      </c>
      <c r="W126" s="80">
        <v>11.913648633</v>
      </c>
    </row>
    <row r="127" spans="10:23" ht="15" customHeight="1">
      <c r="J127" s="80" t="s">
        <v>159</v>
      </c>
      <c r="K127" s="80" t="s">
        <v>217</v>
      </c>
      <c r="L127" s="80" t="s">
        <v>197</v>
      </c>
      <c r="M127" s="80" t="s">
        <v>198</v>
      </c>
      <c r="N127" s="80">
        <v>0</v>
      </c>
      <c r="O127" s="80">
        <v>0</v>
      </c>
      <c r="R127" s="80" t="s">
        <v>223</v>
      </c>
      <c r="S127" s="80" t="s">
        <v>213</v>
      </c>
      <c r="T127" s="80" t="s">
        <v>197</v>
      </c>
      <c r="U127" s="80" t="s">
        <v>198</v>
      </c>
      <c r="V127" s="80">
        <v>8.1846897985</v>
      </c>
      <c r="W127" s="80">
        <v>11.129247209</v>
      </c>
    </row>
    <row r="128" spans="10:23" ht="15" customHeight="1">
      <c r="J128" s="80" t="s">
        <v>159</v>
      </c>
      <c r="K128" s="80" t="s">
        <v>216</v>
      </c>
      <c r="L128" s="80" t="s">
        <v>197</v>
      </c>
      <c r="M128" s="80" t="s">
        <v>198</v>
      </c>
      <c r="N128" s="80">
        <v>31.400756314</v>
      </c>
      <c r="O128" s="80">
        <v>15.597532929</v>
      </c>
      <c r="R128" s="80" t="s">
        <v>223</v>
      </c>
      <c r="S128" s="80" t="s">
        <v>123</v>
      </c>
      <c r="T128" s="80" t="s">
        <v>197</v>
      </c>
      <c r="U128" s="80" t="s">
        <v>198</v>
      </c>
      <c r="V128" s="80">
        <v>12.186740264</v>
      </c>
      <c r="W128" s="80">
        <v>16.955010924</v>
      </c>
    </row>
    <row r="129" spans="10:23" ht="15" customHeight="1">
      <c r="J129" s="80" t="s">
        <v>159</v>
      </c>
      <c r="K129" s="80" t="s">
        <v>218</v>
      </c>
      <c r="L129" s="80" t="s">
        <v>197</v>
      </c>
      <c r="M129" s="80" t="s">
        <v>198</v>
      </c>
      <c r="N129" s="80">
        <v>16.671275929</v>
      </c>
      <c r="O129" s="80">
        <v>17.950025535</v>
      </c>
      <c r="R129" s="80" t="s">
        <v>223</v>
      </c>
      <c r="S129" s="80" t="s">
        <v>214</v>
      </c>
      <c r="T129" s="80" t="s">
        <v>197</v>
      </c>
      <c r="U129" s="80" t="s">
        <v>198</v>
      </c>
      <c r="V129" s="80">
        <v>13.086349203</v>
      </c>
      <c r="W129" s="80">
        <v>21.135060605</v>
      </c>
    </row>
    <row r="130" spans="10:23" ht="15" customHeight="1">
      <c r="J130" s="80" t="s">
        <v>159</v>
      </c>
      <c r="K130" s="80" t="s">
        <v>219</v>
      </c>
      <c r="L130" s="80" t="s">
        <v>197</v>
      </c>
      <c r="M130" s="80" t="s">
        <v>198</v>
      </c>
      <c r="N130" s="80">
        <v>24.124645455</v>
      </c>
      <c r="O130" s="80">
        <v>18.580036783</v>
      </c>
      <c r="R130" s="80" t="s">
        <v>223</v>
      </c>
      <c r="S130" s="80" t="s">
        <v>215</v>
      </c>
      <c r="T130" s="80" t="s">
        <v>197</v>
      </c>
      <c r="U130" s="80" t="s">
        <v>198</v>
      </c>
      <c r="V130" s="80">
        <v>10.027008625</v>
      </c>
      <c r="W130" s="80">
        <v>14.943854707</v>
      </c>
    </row>
    <row r="131" spans="10:23" ht="15" customHeight="1">
      <c r="J131" s="80" t="s">
        <v>159</v>
      </c>
      <c r="K131" s="80" t="s">
        <v>220</v>
      </c>
      <c r="L131" s="80" t="s">
        <v>197</v>
      </c>
      <c r="M131" s="80" t="s">
        <v>198</v>
      </c>
      <c r="N131" s="80">
        <v>33.001272191</v>
      </c>
      <c r="O131" s="80">
        <v>30.719729383</v>
      </c>
      <c r="R131" s="80" t="s">
        <v>223</v>
      </c>
      <c r="S131" s="80" t="s">
        <v>217</v>
      </c>
      <c r="T131" s="80" t="s">
        <v>197</v>
      </c>
      <c r="U131" s="80" t="s">
        <v>198</v>
      </c>
      <c r="V131" s="80">
        <v>8.4381805833</v>
      </c>
      <c r="W131" s="80">
        <v>15.86622947</v>
      </c>
    </row>
    <row r="132" spans="10:23" ht="15" customHeight="1">
      <c r="J132" s="80" t="s">
        <v>159</v>
      </c>
      <c r="K132" s="80" t="s">
        <v>221</v>
      </c>
      <c r="L132" s="80" t="s">
        <v>197</v>
      </c>
      <c r="M132" s="80" t="s">
        <v>198</v>
      </c>
      <c r="N132" s="80">
        <v>100</v>
      </c>
      <c r="O132" s="80">
        <v>100</v>
      </c>
      <c r="R132" s="80" t="s">
        <v>223</v>
      </c>
      <c r="S132" s="80" t="s">
        <v>216</v>
      </c>
      <c r="T132" s="80" t="s">
        <v>197</v>
      </c>
      <c r="U132" s="80" t="s">
        <v>198</v>
      </c>
      <c r="V132" s="80">
        <v>24.884713038</v>
      </c>
      <c r="W132" s="80">
        <v>27.630247593</v>
      </c>
    </row>
    <row r="133" spans="10:23" ht="15" customHeight="1">
      <c r="J133" s="80" t="s">
        <v>159</v>
      </c>
      <c r="K133" s="80" t="s">
        <v>61</v>
      </c>
      <c r="L133" s="80" t="s">
        <v>197</v>
      </c>
      <c r="M133" s="80" t="s">
        <v>198</v>
      </c>
      <c r="N133" s="80">
        <v>69.589609597</v>
      </c>
      <c r="O133" s="80">
        <v>76.212830227</v>
      </c>
      <c r="R133" s="80" t="s">
        <v>223</v>
      </c>
      <c r="S133" s="80" t="s">
        <v>218</v>
      </c>
      <c r="T133" s="80" t="s">
        <v>197</v>
      </c>
      <c r="U133" s="80" t="s">
        <v>198</v>
      </c>
      <c r="V133" s="80">
        <v>7.6196607322</v>
      </c>
      <c r="W133" s="80">
        <v>13.152000976</v>
      </c>
    </row>
    <row r="134" spans="18:23" ht="15" customHeight="1">
      <c r="R134" s="80" t="s">
        <v>223</v>
      </c>
      <c r="S134" s="80" t="s">
        <v>219</v>
      </c>
      <c r="T134" s="80" t="s">
        <v>197</v>
      </c>
      <c r="U134" s="80" t="s">
        <v>198</v>
      </c>
      <c r="V134" s="80">
        <v>23.937543616</v>
      </c>
      <c r="W134" s="80">
        <v>24.936328397</v>
      </c>
    </row>
    <row r="135" spans="18:23" ht="15" customHeight="1">
      <c r="R135" s="80" t="s">
        <v>223</v>
      </c>
      <c r="S135" s="80" t="s">
        <v>220</v>
      </c>
      <c r="T135" s="80" t="s">
        <v>197</v>
      </c>
      <c r="U135" s="80" t="s">
        <v>198</v>
      </c>
      <c r="V135" s="80">
        <v>3.5794533128</v>
      </c>
      <c r="W135" s="80">
        <v>5.4779232231</v>
      </c>
    </row>
    <row r="136" spans="18:23" ht="15" customHeight="1">
      <c r="R136" s="80" t="s">
        <v>223</v>
      </c>
      <c r="S136" s="80" t="s">
        <v>221</v>
      </c>
      <c r="T136" s="80" t="s">
        <v>197</v>
      </c>
      <c r="U136" s="80" t="s">
        <v>198</v>
      </c>
      <c r="V136" s="80">
        <v>12.882241155</v>
      </c>
      <c r="W136" s="80">
        <v>23.864219067</v>
      </c>
    </row>
    <row r="137" spans="18:23" ht="15" customHeight="1">
      <c r="R137" s="80" t="s">
        <v>223</v>
      </c>
      <c r="S137" s="80" t="s">
        <v>61</v>
      </c>
      <c r="T137" s="80" t="s">
        <v>197</v>
      </c>
      <c r="U137" s="80" t="s">
        <v>198</v>
      </c>
      <c r="V137" s="80">
        <v>13.797013525</v>
      </c>
      <c r="W137" s="80">
        <v>28.03273337</v>
      </c>
    </row>
    <row r="138" spans="18:21" ht="15" customHeight="1">
      <c r="R138" s="80" t="s">
        <v>159</v>
      </c>
      <c r="T138" s="80" t="s">
        <v>197</v>
      </c>
      <c r="U138" s="80" t="s">
        <v>198</v>
      </c>
    </row>
    <row r="139" spans="18:23" ht="15" customHeight="1">
      <c r="R139" s="80" t="s">
        <v>159</v>
      </c>
      <c r="S139" s="80" t="s">
        <v>196</v>
      </c>
      <c r="T139" s="80" t="s">
        <v>197</v>
      </c>
      <c r="U139" s="80" t="s">
        <v>198</v>
      </c>
      <c r="V139" s="80">
        <v>8.2567290234</v>
      </c>
      <c r="W139" s="80">
        <v>6.8993998213</v>
      </c>
    </row>
    <row r="140" spans="18:23" ht="15" customHeight="1">
      <c r="R140" s="80" t="s">
        <v>159</v>
      </c>
      <c r="S140" s="80" t="s">
        <v>199</v>
      </c>
      <c r="T140" s="80" t="s">
        <v>197</v>
      </c>
      <c r="U140" s="80" t="s">
        <v>198</v>
      </c>
      <c r="V140" s="80">
        <v>7.8777267079</v>
      </c>
      <c r="W140" s="80">
        <v>5.2257267304</v>
      </c>
    </row>
    <row r="141" spans="18:23" ht="15" customHeight="1">
      <c r="R141" s="80" t="s">
        <v>159</v>
      </c>
      <c r="S141" s="80" t="s">
        <v>71</v>
      </c>
      <c r="T141" s="80" t="s">
        <v>197</v>
      </c>
      <c r="U141" s="80" t="s">
        <v>198</v>
      </c>
      <c r="V141" s="80">
        <v>10.186397947</v>
      </c>
      <c r="W141" s="80">
        <v>1.7351097825</v>
      </c>
    </row>
    <row r="142" spans="18:23" ht="15" customHeight="1">
      <c r="R142" s="80" t="s">
        <v>159</v>
      </c>
      <c r="S142" s="80" t="s">
        <v>200</v>
      </c>
      <c r="T142" s="80" t="s">
        <v>197</v>
      </c>
      <c r="U142" s="80" t="s">
        <v>198</v>
      </c>
      <c r="V142" s="80">
        <v>1.1954313841</v>
      </c>
      <c r="W142" s="80">
        <v>0</v>
      </c>
    </row>
    <row r="143" spans="18:23" ht="15" customHeight="1">
      <c r="R143" s="80" t="s">
        <v>159</v>
      </c>
      <c r="S143" s="80" t="s">
        <v>72</v>
      </c>
      <c r="T143" s="80" t="s">
        <v>197</v>
      </c>
      <c r="U143" s="80" t="s">
        <v>198</v>
      </c>
      <c r="V143" s="80">
        <v>7.2206687148</v>
      </c>
      <c r="W143" s="80">
        <v>6.0478557181</v>
      </c>
    </row>
    <row r="144" spans="18:23" ht="15" customHeight="1">
      <c r="R144" s="80" t="s">
        <v>159</v>
      </c>
      <c r="S144" s="80" t="s">
        <v>126</v>
      </c>
      <c r="T144" s="80" t="s">
        <v>197</v>
      </c>
      <c r="U144" s="80" t="s">
        <v>198</v>
      </c>
      <c r="V144" s="80">
        <v>5.2588218337</v>
      </c>
      <c r="W144" s="80">
        <v>7.0521599344</v>
      </c>
    </row>
    <row r="145" spans="18:23" ht="15" customHeight="1">
      <c r="R145" s="80" t="s">
        <v>159</v>
      </c>
      <c r="S145" s="80" t="s">
        <v>201</v>
      </c>
      <c r="T145" s="80" t="s">
        <v>197</v>
      </c>
      <c r="U145" s="80" t="s">
        <v>198</v>
      </c>
      <c r="V145" s="80">
        <v>8.287860345</v>
      </c>
      <c r="W145" s="80">
        <v>2.7322996221</v>
      </c>
    </row>
    <row r="146" spans="18:23" ht="15" customHeight="1">
      <c r="R146" s="80" t="s">
        <v>159</v>
      </c>
      <c r="S146" s="80" t="s">
        <v>202</v>
      </c>
      <c r="T146" s="80" t="s">
        <v>197</v>
      </c>
      <c r="U146" s="80" t="s">
        <v>198</v>
      </c>
      <c r="V146" s="80">
        <v>7.472225286</v>
      </c>
      <c r="W146" s="80">
        <v>9.6156899026</v>
      </c>
    </row>
    <row r="147" spans="18:23" ht="15" customHeight="1">
      <c r="R147" s="80" t="s">
        <v>159</v>
      </c>
      <c r="S147" s="80" t="s">
        <v>203</v>
      </c>
      <c r="T147" s="80" t="s">
        <v>197</v>
      </c>
      <c r="U147" s="80" t="s">
        <v>198</v>
      </c>
      <c r="V147" s="80">
        <v>6.4081268544</v>
      </c>
      <c r="W147" s="80">
        <v>5.455535185</v>
      </c>
    </row>
    <row r="148" spans="18:23" ht="15" customHeight="1">
      <c r="R148" s="80" t="s">
        <v>159</v>
      </c>
      <c r="S148" s="80" t="s">
        <v>128</v>
      </c>
      <c r="T148" s="80" t="s">
        <v>197</v>
      </c>
      <c r="U148" s="80" t="s">
        <v>198</v>
      </c>
      <c r="V148" s="80">
        <v>9.3800917746</v>
      </c>
      <c r="W148" s="80">
        <v>8.7137441793</v>
      </c>
    </row>
    <row r="149" spans="18:23" ht="15" customHeight="1">
      <c r="R149" s="80" t="s">
        <v>159</v>
      </c>
      <c r="S149" s="80" t="s">
        <v>127</v>
      </c>
      <c r="T149" s="80" t="s">
        <v>197</v>
      </c>
      <c r="U149" s="80" t="s">
        <v>198</v>
      </c>
      <c r="V149" s="80">
        <v>7.3572109685</v>
      </c>
      <c r="W149" s="80">
        <v>6.1241267161</v>
      </c>
    </row>
    <row r="150" spans="18:23" ht="15" customHeight="1">
      <c r="R150" s="80" t="s">
        <v>159</v>
      </c>
      <c r="S150" s="80" t="s">
        <v>204</v>
      </c>
      <c r="T150" s="80" t="s">
        <v>197</v>
      </c>
      <c r="U150" s="80" t="s">
        <v>198</v>
      </c>
      <c r="V150" s="80">
        <v>10.574396181</v>
      </c>
      <c r="W150" s="80">
        <v>5.4869561363</v>
      </c>
    </row>
    <row r="151" spans="18:23" ht="15" customHeight="1">
      <c r="R151" s="80" t="s">
        <v>159</v>
      </c>
      <c r="S151" s="80" t="s">
        <v>129</v>
      </c>
      <c r="T151" s="80" t="s">
        <v>197</v>
      </c>
      <c r="U151" s="80" t="s">
        <v>198</v>
      </c>
      <c r="V151" s="80">
        <v>6.5408973629</v>
      </c>
      <c r="W151" s="80">
        <v>0.7316779083</v>
      </c>
    </row>
    <row r="152" spans="18:23" ht="15" customHeight="1">
      <c r="R152" s="80" t="s">
        <v>159</v>
      </c>
      <c r="S152" s="80" t="s">
        <v>205</v>
      </c>
      <c r="T152" s="80" t="s">
        <v>197</v>
      </c>
      <c r="U152" s="80" t="s">
        <v>198</v>
      </c>
      <c r="V152" s="80">
        <v>2.3042538684</v>
      </c>
      <c r="W152" s="80">
        <v>0</v>
      </c>
    </row>
    <row r="153" spans="18:23" ht="15" customHeight="1">
      <c r="R153" s="80" t="s">
        <v>159</v>
      </c>
      <c r="S153" s="80" t="s">
        <v>206</v>
      </c>
      <c r="T153" s="80" t="s">
        <v>197</v>
      </c>
      <c r="U153" s="80" t="s">
        <v>198</v>
      </c>
      <c r="V153" s="80">
        <v>7.540665062</v>
      </c>
      <c r="W153" s="80">
        <v>10.135389037</v>
      </c>
    </row>
    <row r="154" spans="18:23" ht="15" customHeight="1">
      <c r="R154" s="80" t="s">
        <v>159</v>
      </c>
      <c r="S154" s="80" t="s">
        <v>207</v>
      </c>
      <c r="T154" s="80" t="s">
        <v>197</v>
      </c>
      <c r="U154" s="80" t="s">
        <v>198</v>
      </c>
      <c r="V154" s="80">
        <v>6.1972503267</v>
      </c>
      <c r="W154" s="80">
        <v>6.3324135585</v>
      </c>
    </row>
    <row r="155" spans="18:23" ht="15" customHeight="1">
      <c r="R155" s="80" t="s">
        <v>159</v>
      </c>
      <c r="S155" s="80" t="s">
        <v>208</v>
      </c>
      <c r="T155" s="80" t="s">
        <v>197</v>
      </c>
      <c r="U155" s="80" t="s">
        <v>198</v>
      </c>
      <c r="V155" s="80">
        <v>7.2037625424</v>
      </c>
      <c r="W155" s="80">
        <v>3.620343424</v>
      </c>
    </row>
    <row r="156" spans="18:23" ht="15" customHeight="1">
      <c r="R156" s="80" t="s">
        <v>159</v>
      </c>
      <c r="S156" s="80" t="s">
        <v>209</v>
      </c>
      <c r="T156" s="80" t="s">
        <v>197</v>
      </c>
      <c r="U156" s="80" t="s">
        <v>198</v>
      </c>
      <c r="V156" s="80">
        <v>7.6952096203</v>
      </c>
      <c r="W156" s="80">
        <v>5.3137865606</v>
      </c>
    </row>
    <row r="157" spans="18:23" ht="15" customHeight="1">
      <c r="R157" s="80" t="s">
        <v>159</v>
      </c>
      <c r="S157" s="80" t="s">
        <v>210</v>
      </c>
      <c r="T157" s="80" t="s">
        <v>197</v>
      </c>
      <c r="U157" s="80" t="s">
        <v>198</v>
      </c>
      <c r="V157" s="80">
        <v>5.8037652628</v>
      </c>
      <c r="W157" s="80">
        <v>5.2234696129</v>
      </c>
    </row>
    <row r="158" spans="18:23" ht="15" customHeight="1">
      <c r="R158" s="80" t="s">
        <v>159</v>
      </c>
      <c r="S158" s="80" t="s">
        <v>80</v>
      </c>
      <c r="T158" s="80" t="s">
        <v>197</v>
      </c>
      <c r="U158" s="80" t="s">
        <v>198</v>
      </c>
      <c r="V158" s="80">
        <v>9.064423154</v>
      </c>
      <c r="W158" s="80">
        <v>7.098320499</v>
      </c>
    </row>
    <row r="159" spans="18:23" ht="15" customHeight="1">
      <c r="R159" s="80" t="s">
        <v>159</v>
      </c>
      <c r="S159" s="80" t="s">
        <v>211</v>
      </c>
      <c r="T159" s="80" t="s">
        <v>197</v>
      </c>
      <c r="U159" s="80" t="s">
        <v>198</v>
      </c>
      <c r="V159" s="80">
        <v>5.1722721422</v>
      </c>
      <c r="W159" s="80">
        <v>7.2677605217</v>
      </c>
    </row>
    <row r="160" spans="18:23" ht="15" customHeight="1">
      <c r="R160" s="80" t="s">
        <v>159</v>
      </c>
      <c r="S160" s="80" t="s">
        <v>212</v>
      </c>
      <c r="T160" s="80" t="s">
        <v>197</v>
      </c>
      <c r="U160" s="80" t="s">
        <v>198</v>
      </c>
      <c r="V160" s="80">
        <v>5.3452711354</v>
      </c>
      <c r="W160" s="80">
        <v>6.229854132</v>
      </c>
    </row>
    <row r="161" spans="18:23" ht="15" customHeight="1">
      <c r="R161" s="80" t="s">
        <v>159</v>
      </c>
      <c r="S161" s="80" t="s">
        <v>213</v>
      </c>
      <c r="T161" s="80" t="s">
        <v>197</v>
      </c>
      <c r="U161" s="80" t="s">
        <v>198</v>
      </c>
      <c r="V161" s="80">
        <v>9.470193774</v>
      </c>
      <c r="W161" s="80">
        <v>6.31972132</v>
      </c>
    </row>
    <row r="162" spans="18:23" ht="15" customHeight="1">
      <c r="R162" s="80" t="s">
        <v>159</v>
      </c>
      <c r="S162" s="80" t="s">
        <v>123</v>
      </c>
      <c r="T162" s="80" t="s">
        <v>197</v>
      </c>
      <c r="U162" s="80" t="s">
        <v>198</v>
      </c>
      <c r="V162" s="80">
        <v>7.1017148227</v>
      </c>
      <c r="W162" s="80">
        <v>6.072142863</v>
      </c>
    </row>
    <row r="163" spans="18:23" ht="15" customHeight="1">
      <c r="R163" s="80" t="s">
        <v>159</v>
      </c>
      <c r="S163" s="80" t="s">
        <v>214</v>
      </c>
      <c r="T163" s="80" t="s">
        <v>197</v>
      </c>
      <c r="U163" s="80" t="s">
        <v>198</v>
      </c>
      <c r="V163" s="80">
        <v>9.7807728011</v>
      </c>
      <c r="W163" s="80">
        <v>7.7190600847</v>
      </c>
    </row>
    <row r="164" spans="18:23" ht="15" customHeight="1">
      <c r="R164" s="80" t="s">
        <v>159</v>
      </c>
      <c r="S164" s="80" t="s">
        <v>215</v>
      </c>
      <c r="T164" s="80" t="s">
        <v>197</v>
      </c>
      <c r="U164" s="80" t="s">
        <v>198</v>
      </c>
      <c r="V164" s="80">
        <v>8.0371114126</v>
      </c>
      <c r="W164" s="80">
        <v>7.6631368762</v>
      </c>
    </row>
    <row r="165" spans="18:23" ht="15" customHeight="1">
      <c r="R165" s="80" t="s">
        <v>159</v>
      </c>
      <c r="S165" s="80" t="s">
        <v>217</v>
      </c>
      <c r="T165" s="80" t="s">
        <v>197</v>
      </c>
      <c r="U165" s="80" t="s">
        <v>198</v>
      </c>
      <c r="V165" s="80">
        <v>9.4534864275</v>
      </c>
      <c r="W165" s="80">
        <v>7.0472286691</v>
      </c>
    </row>
    <row r="166" spans="18:23" ht="15" customHeight="1">
      <c r="R166" s="80" t="s">
        <v>159</v>
      </c>
      <c r="S166" s="80" t="s">
        <v>216</v>
      </c>
      <c r="T166" s="80" t="s">
        <v>197</v>
      </c>
      <c r="U166" s="80" t="s">
        <v>198</v>
      </c>
      <c r="V166" s="80">
        <v>6.5311177221</v>
      </c>
      <c r="W166" s="80">
        <v>8.6005901005</v>
      </c>
    </row>
    <row r="167" spans="18:23" ht="15" customHeight="1">
      <c r="R167" s="80" t="s">
        <v>159</v>
      </c>
      <c r="S167" s="80" t="s">
        <v>218</v>
      </c>
      <c r="T167" s="80" t="s">
        <v>197</v>
      </c>
      <c r="U167" s="80" t="s">
        <v>198</v>
      </c>
      <c r="V167" s="80">
        <v>6.5240489257</v>
      </c>
      <c r="W167" s="80">
        <v>4.0685242216</v>
      </c>
    </row>
    <row r="168" spans="18:23" ht="15" customHeight="1">
      <c r="R168" s="80" t="s">
        <v>159</v>
      </c>
      <c r="S168" s="80" t="s">
        <v>219</v>
      </c>
      <c r="T168" s="80" t="s">
        <v>197</v>
      </c>
      <c r="U168" s="80" t="s">
        <v>198</v>
      </c>
      <c r="V168" s="80">
        <v>3.8614475511</v>
      </c>
      <c r="W168" s="80">
        <v>4.8618831438</v>
      </c>
    </row>
    <row r="169" spans="18:23" ht="15" customHeight="1">
      <c r="R169" s="80" t="s">
        <v>159</v>
      </c>
      <c r="S169" s="80" t="s">
        <v>220</v>
      </c>
      <c r="T169" s="80" t="s">
        <v>197</v>
      </c>
      <c r="U169" s="80" t="s">
        <v>198</v>
      </c>
      <c r="V169" s="80">
        <v>10.689292341</v>
      </c>
      <c r="W169" s="80">
        <v>6.3472896365</v>
      </c>
    </row>
    <row r="170" spans="18:23" ht="15" customHeight="1">
      <c r="R170" s="80" t="s">
        <v>159</v>
      </c>
      <c r="S170" s="80" t="s">
        <v>221</v>
      </c>
      <c r="T170" s="80" t="s">
        <v>197</v>
      </c>
      <c r="U170" s="80" t="s">
        <v>198</v>
      </c>
      <c r="V170" s="80">
        <v>0</v>
      </c>
      <c r="W170" s="80">
        <v>3.0284431831</v>
      </c>
    </row>
    <row r="171" spans="18:23" ht="15" customHeight="1">
      <c r="R171" s="80" t="s">
        <v>159</v>
      </c>
      <c r="S171" s="80" t="s">
        <v>61</v>
      </c>
      <c r="T171" s="80" t="s">
        <v>197</v>
      </c>
      <c r="U171" s="80" t="s">
        <v>198</v>
      </c>
      <c r="V171" s="80">
        <v>7.6351896564</v>
      </c>
      <c r="W171" s="80">
        <v>6.8356795529</v>
      </c>
    </row>
  </sheetData>
  <mergeCells count="17">
    <mergeCell ref="F8:G8"/>
    <mergeCell ref="B9:B10"/>
    <mergeCell ref="C9:C10"/>
    <mergeCell ref="D9:D10"/>
    <mergeCell ref="E9:E10"/>
    <mergeCell ref="G9:G10"/>
    <mergeCell ref="F9:F10"/>
    <mergeCell ref="A1:G7"/>
    <mergeCell ref="F37:F38"/>
    <mergeCell ref="G37:G38"/>
    <mergeCell ref="B37:B38"/>
    <mergeCell ref="C37:C38"/>
    <mergeCell ref="D37:D38"/>
    <mergeCell ref="E37:E38"/>
    <mergeCell ref="A8:A10"/>
    <mergeCell ref="B8:C8"/>
    <mergeCell ref="D8:E8"/>
  </mergeCells>
  <printOptions horizontalCentered="1"/>
  <pageMargins left="0.75" right="0.75" top="1" bottom="1" header="0.7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U61"/>
  <sheetViews>
    <sheetView workbookViewId="0" topLeftCell="A1">
      <selection activeCell="P1" sqref="P1:U16384"/>
    </sheetView>
  </sheetViews>
  <sheetFormatPr defaultColWidth="9.140625" defaultRowHeight="12" customHeight="1"/>
  <cols>
    <col min="1" max="1" width="23.140625" style="49" customWidth="1"/>
    <col min="2" max="13" width="8.28125" style="49" customWidth="1"/>
    <col min="14" max="15" width="9.140625" style="49" customWidth="1"/>
    <col min="16" max="21" width="0" style="80" hidden="1" customWidth="1"/>
    <col min="22" max="16384" width="9.140625" style="49" customWidth="1"/>
  </cols>
  <sheetData>
    <row r="1" spans="1:21" ht="12.75" customHeight="1">
      <c r="A1" s="89" t="s">
        <v>242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48"/>
      <c r="P1" s="80" t="s">
        <v>139</v>
      </c>
      <c r="Q1" s="80" t="s">
        <v>229</v>
      </c>
      <c r="R1" s="80" t="s">
        <v>140</v>
      </c>
      <c r="S1" s="80" t="s">
        <v>170</v>
      </c>
      <c r="T1" s="80" t="s">
        <v>141</v>
      </c>
      <c r="U1" s="80" t="s">
        <v>142</v>
      </c>
    </row>
    <row r="2" spans="1:21" ht="12.7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48"/>
      <c r="P2" s="80" t="s">
        <v>143</v>
      </c>
      <c r="Q2" s="80" t="s">
        <v>187</v>
      </c>
      <c r="R2" s="80" t="s">
        <v>171</v>
      </c>
      <c r="S2" s="80" t="s">
        <v>172</v>
      </c>
      <c r="T2" s="80">
        <v>29.253694438</v>
      </c>
      <c r="U2" s="80">
        <v>32.791669209</v>
      </c>
    </row>
    <row r="3" spans="1:21" ht="12.7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48"/>
      <c r="P3" s="80" t="s">
        <v>143</v>
      </c>
      <c r="Q3" s="80" t="s">
        <v>188</v>
      </c>
      <c r="R3" s="80" t="s">
        <v>171</v>
      </c>
      <c r="S3" s="80" t="s">
        <v>172</v>
      </c>
      <c r="T3" s="80">
        <v>18.486307843</v>
      </c>
      <c r="U3" s="80">
        <v>20.009394516</v>
      </c>
    </row>
    <row r="4" spans="1:21" ht="12.7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48"/>
      <c r="P4" s="80" t="s">
        <v>143</v>
      </c>
      <c r="Q4" s="80" t="s">
        <v>51</v>
      </c>
      <c r="R4" s="80" t="s">
        <v>171</v>
      </c>
      <c r="S4" s="80" t="s">
        <v>172</v>
      </c>
      <c r="T4" s="80">
        <v>31.315531713</v>
      </c>
      <c r="U4" s="80">
        <v>28.253405974</v>
      </c>
    </row>
    <row r="5" spans="1:21" ht="12.7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48"/>
      <c r="P5" s="80" t="s">
        <v>143</v>
      </c>
      <c r="Q5" s="80" t="s">
        <v>189</v>
      </c>
      <c r="R5" s="80" t="s">
        <v>171</v>
      </c>
      <c r="S5" s="80" t="s">
        <v>172</v>
      </c>
      <c r="T5" s="80">
        <v>19.241031798</v>
      </c>
      <c r="U5" s="80">
        <v>18.053883467</v>
      </c>
    </row>
    <row r="6" spans="1:21" ht="12.75" customHeight="1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48"/>
      <c r="P6" s="80" t="s">
        <v>143</v>
      </c>
      <c r="Q6" s="80" t="s">
        <v>98</v>
      </c>
      <c r="R6" s="80" t="s">
        <v>171</v>
      </c>
      <c r="S6" s="80" t="s">
        <v>172</v>
      </c>
      <c r="T6" s="80">
        <v>1.7034342075</v>
      </c>
      <c r="U6" s="80">
        <v>0.8916468328</v>
      </c>
    </row>
    <row r="7" spans="1:21" ht="12.75" customHeight="1">
      <c r="A7" s="107" t="s">
        <v>45</v>
      </c>
      <c r="B7" s="107" t="s">
        <v>120</v>
      </c>
      <c r="C7" s="107"/>
      <c r="D7" s="107"/>
      <c r="E7" s="107" t="s">
        <v>112</v>
      </c>
      <c r="F7" s="107"/>
      <c r="G7" s="107"/>
      <c r="H7" s="109" t="s">
        <v>1</v>
      </c>
      <c r="I7" s="79"/>
      <c r="J7" s="77"/>
      <c r="K7" s="107" t="s">
        <v>2</v>
      </c>
      <c r="L7" s="107"/>
      <c r="M7" s="107"/>
      <c r="N7" s="48"/>
      <c r="P7" s="80" t="s">
        <v>149</v>
      </c>
      <c r="Q7" s="80" t="s">
        <v>187</v>
      </c>
      <c r="R7" s="80" t="s">
        <v>171</v>
      </c>
      <c r="S7" s="80" t="s">
        <v>172</v>
      </c>
      <c r="T7" s="80">
        <v>31.924611896</v>
      </c>
      <c r="U7" s="80">
        <v>38.433253683</v>
      </c>
    </row>
    <row r="8" spans="1:21" ht="12.75" customHeight="1">
      <c r="A8" s="107"/>
      <c r="B8" s="35">
        <v>1987</v>
      </c>
      <c r="C8" s="47" t="s">
        <v>232</v>
      </c>
      <c r="D8" s="47" t="s">
        <v>234</v>
      </c>
      <c r="E8" s="35">
        <v>1987</v>
      </c>
      <c r="F8" s="47" t="s">
        <v>232</v>
      </c>
      <c r="G8" s="47" t="s">
        <v>234</v>
      </c>
      <c r="H8" s="35">
        <v>1987</v>
      </c>
      <c r="I8" s="47" t="s">
        <v>232</v>
      </c>
      <c r="J8" s="47" t="s">
        <v>234</v>
      </c>
      <c r="K8" s="35">
        <v>1987</v>
      </c>
      <c r="L8" s="47" t="s">
        <v>232</v>
      </c>
      <c r="M8" s="47" t="s">
        <v>234</v>
      </c>
      <c r="N8" s="48"/>
      <c r="P8" s="80" t="s">
        <v>149</v>
      </c>
      <c r="Q8" s="80" t="s">
        <v>188</v>
      </c>
      <c r="R8" s="80" t="s">
        <v>171</v>
      </c>
      <c r="S8" s="80" t="s">
        <v>172</v>
      </c>
      <c r="T8" s="80">
        <v>19.591048325</v>
      </c>
      <c r="U8" s="80">
        <v>18.486723437</v>
      </c>
    </row>
    <row r="9" spans="1:21" ht="12.75" customHeight="1">
      <c r="A9" s="50" t="s">
        <v>93</v>
      </c>
      <c r="B9" s="51">
        <v>31.1</v>
      </c>
      <c r="C9" s="51">
        <f>VLOOKUP(A9,$Q$2:$U$6,4,FALSE)</f>
        <v>29.253694438</v>
      </c>
      <c r="D9" s="51">
        <f>VLOOKUP(A9,$Q$2:$U$6,5,FALSE)</f>
        <v>32.791669209</v>
      </c>
      <c r="E9" s="51">
        <v>26.7</v>
      </c>
      <c r="F9" s="51">
        <f>VLOOKUP(A9,$Q$7:$U$11,4,FALSE)</f>
        <v>31.924611896</v>
      </c>
      <c r="G9" s="51">
        <f>VLOOKUP(A9,$Q$7:$U$11,5,FALSE)</f>
        <v>38.433253683</v>
      </c>
      <c r="H9" s="51">
        <v>26.4</v>
      </c>
      <c r="I9" s="51">
        <f>VLOOKUP(A9,$Q$12:$U$16,4,FALSE)</f>
        <v>31.260288503</v>
      </c>
      <c r="J9" s="51">
        <f>VLOOKUP(A9,$Q$12:$U$16,5,FALSE)</f>
        <v>31.02052327</v>
      </c>
      <c r="K9" s="51">
        <v>22.9</v>
      </c>
      <c r="L9" s="51">
        <f>VLOOKUP(A9,$Q$17:$U$21,4,FALSE)</f>
        <v>28.754460864</v>
      </c>
      <c r="M9" s="51">
        <f>VLOOKUP(A9,$Q$17:$U$21,5,FALSE)</f>
        <v>23.51445781</v>
      </c>
      <c r="N9" s="48"/>
      <c r="P9" s="80" t="s">
        <v>149</v>
      </c>
      <c r="Q9" s="80" t="s">
        <v>51</v>
      </c>
      <c r="R9" s="80" t="s">
        <v>171</v>
      </c>
      <c r="S9" s="80" t="s">
        <v>172</v>
      </c>
      <c r="T9" s="80">
        <v>28.808329905</v>
      </c>
      <c r="U9" s="80">
        <v>27.15468875</v>
      </c>
    </row>
    <row r="10" spans="1:21" ht="12.75" customHeight="1">
      <c r="A10" s="50" t="s">
        <v>50</v>
      </c>
      <c r="B10" s="51">
        <v>32.9</v>
      </c>
      <c r="C10" s="51">
        <f>VLOOKUP(A10,$Q$2:$U$6,4,FALSE)</f>
        <v>18.486307843</v>
      </c>
      <c r="D10" s="51">
        <f>VLOOKUP(A10,$Q$2:$U$6,5,FALSE)</f>
        <v>20.009394516</v>
      </c>
      <c r="E10" s="51">
        <v>37.5</v>
      </c>
      <c r="F10" s="51">
        <f>VLOOKUP(A10,$Q$7:$U$11,4,FALSE)</f>
        <v>19.591048325</v>
      </c>
      <c r="G10" s="51">
        <f>VLOOKUP(A10,$Q$7:$U$11,5,FALSE)</f>
        <v>18.486723437</v>
      </c>
      <c r="H10" s="51">
        <v>37.1</v>
      </c>
      <c r="I10" s="51">
        <f>VLOOKUP(A10,$Q$12:$U$16,4,FALSE)</f>
        <v>26.097398666</v>
      </c>
      <c r="J10" s="51">
        <f>VLOOKUP(A10,$Q$12:$U$16,5,FALSE)</f>
        <v>23.570482253</v>
      </c>
      <c r="K10" s="51">
        <v>38.1</v>
      </c>
      <c r="L10" s="51">
        <f>VLOOKUP(A10,$Q$17:$U$21,4,FALSE)</f>
        <v>25.325225806</v>
      </c>
      <c r="M10" s="51">
        <f>VLOOKUP(A10,$Q$17:$U$21,5,FALSE)</f>
        <v>27.600477274</v>
      </c>
      <c r="N10" s="48"/>
      <c r="P10" s="80" t="s">
        <v>149</v>
      </c>
      <c r="Q10" s="80" t="s">
        <v>189</v>
      </c>
      <c r="R10" s="80" t="s">
        <v>171</v>
      </c>
      <c r="S10" s="80" t="s">
        <v>172</v>
      </c>
      <c r="T10" s="80">
        <v>19.146847645</v>
      </c>
      <c r="U10" s="80">
        <v>15.92533413</v>
      </c>
    </row>
    <row r="11" spans="1:21" ht="12.75" customHeight="1">
      <c r="A11" s="50" t="s">
        <v>84</v>
      </c>
      <c r="B11" s="51">
        <v>22.7</v>
      </c>
      <c r="C11" s="51">
        <f>VLOOKUP(A11,$Q$2:$U$6,4,FALSE)</f>
        <v>31.315531713</v>
      </c>
      <c r="D11" s="51">
        <f>VLOOKUP(A11,$Q$2:$U$6,5,FALSE)</f>
        <v>28.253405974</v>
      </c>
      <c r="E11" s="51">
        <v>25.3</v>
      </c>
      <c r="F11" s="51">
        <f>VLOOKUP(A11,$Q$7:$U$11,4,FALSE)</f>
        <v>28.808329905</v>
      </c>
      <c r="G11" s="51">
        <f>VLOOKUP(A11,$Q$7:$U$11,5,FALSE)</f>
        <v>27.15468875</v>
      </c>
      <c r="H11" s="51">
        <v>28.7</v>
      </c>
      <c r="I11" s="51">
        <f>VLOOKUP(A11,$Q$12:$U$16,4,FALSE)</f>
        <v>25.367161627</v>
      </c>
      <c r="J11" s="51">
        <f>VLOOKUP(A11,$Q$12:$U$16,5,FALSE)</f>
        <v>25.060815074</v>
      </c>
      <c r="K11" s="51">
        <v>30.4</v>
      </c>
      <c r="L11" s="51">
        <f>VLOOKUP(A11,$Q$17:$U$21,4,FALSE)</f>
        <v>26.456557412</v>
      </c>
      <c r="M11" s="51">
        <f>VLOOKUP(A11,$Q$17:$U$21,5,FALSE)</f>
        <v>31.131622068</v>
      </c>
      <c r="N11" s="48"/>
      <c r="P11" s="80" t="s">
        <v>149</v>
      </c>
      <c r="Q11" s="80" t="s">
        <v>98</v>
      </c>
      <c r="R11" s="80" t="s">
        <v>171</v>
      </c>
      <c r="S11" s="80" t="s">
        <v>172</v>
      </c>
      <c r="T11" s="80">
        <v>0.5291622296</v>
      </c>
      <c r="U11" s="80">
        <v>0</v>
      </c>
    </row>
    <row r="12" spans="1:21" ht="12.75" customHeight="1">
      <c r="A12" s="50" t="s">
        <v>53</v>
      </c>
      <c r="B12" s="51">
        <v>8.7</v>
      </c>
      <c r="C12" s="51">
        <f>VLOOKUP(A12,$Q$2:$U$6,4,FALSE)</f>
        <v>19.241031798</v>
      </c>
      <c r="D12" s="51">
        <f>VLOOKUP(A12,$Q$2:$U$6,5,FALSE)</f>
        <v>18.053883467</v>
      </c>
      <c r="E12" s="51">
        <v>9.7</v>
      </c>
      <c r="F12" s="51">
        <f>VLOOKUP(A12,$Q$7:$U$11,4,FALSE)</f>
        <v>19.146847645</v>
      </c>
      <c r="G12" s="51">
        <f>VLOOKUP(A12,$Q$7:$U$11,5,FALSE)</f>
        <v>15.92533413</v>
      </c>
      <c r="H12" s="51">
        <v>7.2</v>
      </c>
      <c r="I12" s="51">
        <f>VLOOKUP(A12,$Q$12:$U$16,4,FALSE)</f>
        <v>16.931964813</v>
      </c>
      <c r="J12" s="51">
        <f>VLOOKUP(A12,$Q$12:$U$16,5,FALSE)</f>
        <v>20.348179403</v>
      </c>
      <c r="K12" s="51">
        <v>7.3</v>
      </c>
      <c r="L12" s="51">
        <f>VLOOKUP(A12,$Q$17:$U$21,4,FALSE)</f>
        <v>18.960377651</v>
      </c>
      <c r="M12" s="51">
        <f>VLOOKUP(A12,$Q$17:$U$21,5,FALSE)</f>
        <v>17.753442848</v>
      </c>
      <c r="N12" s="48"/>
      <c r="P12" s="80" t="s">
        <v>150</v>
      </c>
      <c r="Q12" s="80" t="s">
        <v>187</v>
      </c>
      <c r="R12" s="80" t="s">
        <v>171</v>
      </c>
      <c r="S12" s="80" t="s">
        <v>172</v>
      </c>
      <c r="T12" s="80">
        <v>31.260288503</v>
      </c>
      <c r="U12" s="80">
        <v>31.02052327</v>
      </c>
    </row>
    <row r="13" spans="1:21" ht="12.75" customHeight="1">
      <c r="A13" s="50" t="s">
        <v>61</v>
      </c>
      <c r="B13" s="51">
        <v>0.7</v>
      </c>
      <c r="C13" s="51">
        <f>VLOOKUP(A13,$Q$2:$U$6,4,FALSE)</f>
        <v>1.7034342075</v>
      </c>
      <c r="D13" s="51">
        <f>VLOOKUP(A13,$Q$2:$U$6,5,FALSE)</f>
        <v>0.8916468328</v>
      </c>
      <c r="E13" s="51">
        <v>0.1</v>
      </c>
      <c r="F13" s="51">
        <f>VLOOKUP(A13,$Q$7:$U$11,4,FALSE)</f>
        <v>0.5291622296</v>
      </c>
      <c r="G13" s="51">
        <f>VLOOKUP(A13,$Q$7:$U$11,5,FALSE)</f>
        <v>0</v>
      </c>
      <c r="H13" s="51" t="s">
        <v>76</v>
      </c>
      <c r="I13" s="51">
        <f>VLOOKUP(A13,$Q$12:$U$16,4,FALSE)</f>
        <v>0.3431863908</v>
      </c>
      <c r="J13" s="51">
        <f>VLOOKUP(A13,$Q$12:$U$16,5,FALSE)</f>
        <v>0</v>
      </c>
      <c r="K13" s="51">
        <v>0.5</v>
      </c>
      <c r="L13" s="51">
        <f>VLOOKUP(A13,$Q$17:$U$21,4,FALSE)</f>
        <v>0.5033782672</v>
      </c>
      <c r="M13" s="51">
        <f>VLOOKUP(A13,$Q$17:$U$21,5,FALSE)</f>
        <v>0</v>
      </c>
      <c r="N13" s="48"/>
      <c r="P13" s="80" t="s">
        <v>150</v>
      </c>
      <c r="Q13" s="80" t="s">
        <v>188</v>
      </c>
      <c r="R13" s="80" t="s">
        <v>171</v>
      </c>
      <c r="S13" s="80" t="s">
        <v>172</v>
      </c>
      <c r="T13" s="80">
        <v>26.097398666</v>
      </c>
      <c r="U13" s="80">
        <v>23.570482253</v>
      </c>
    </row>
    <row r="14" spans="1:21" ht="12.75" customHeight="1">
      <c r="A14" s="13" t="s">
        <v>85</v>
      </c>
      <c r="B14" s="15">
        <f>B15-B13-B12-B11-B10-B9</f>
        <v>3.8999999999999915</v>
      </c>
      <c r="C14" s="15" t="s">
        <v>108</v>
      </c>
      <c r="D14" s="15" t="s">
        <v>108</v>
      </c>
      <c r="E14" s="15">
        <f>E15-E13-E12-E11-E10-E9</f>
        <v>0.7000000000000064</v>
      </c>
      <c r="F14" s="15" t="s">
        <v>108</v>
      </c>
      <c r="G14" s="15" t="s">
        <v>108</v>
      </c>
      <c r="H14" s="15">
        <f>H15-H13-H12-H11-H10-H9</f>
        <v>0.5999999999999943</v>
      </c>
      <c r="I14" s="15" t="s">
        <v>108</v>
      </c>
      <c r="J14" s="15" t="s">
        <v>108</v>
      </c>
      <c r="K14" s="15">
        <f>K15-K13-K12-K11-K10-K9</f>
        <v>0.8000000000000043</v>
      </c>
      <c r="L14" s="15" t="s">
        <v>108</v>
      </c>
      <c r="M14" s="15" t="s">
        <v>108</v>
      </c>
      <c r="N14" s="48"/>
      <c r="P14" s="80" t="s">
        <v>150</v>
      </c>
      <c r="Q14" s="80" t="s">
        <v>51</v>
      </c>
      <c r="R14" s="80" t="s">
        <v>171</v>
      </c>
      <c r="S14" s="80" t="s">
        <v>172</v>
      </c>
      <c r="T14" s="80">
        <v>25.367161627</v>
      </c>
      <c r="U14" s="80">
        <v>25.060815074</v>
      </c>
    </row>
    <row r="15" spans="1:21" ht="12.75" customHeight="1">
      <c r="A15" s="50" t="s">
        <v>63</v>
      </c>
      <c r="B15" s="51" t="s">
        <v>64</v>
      </c>
      <c r="C15" s="51">
        <f>SUM(C9:C13)</f>
        <v>99.99999999949999</v>
      </c>
      <c r="D15" s="51">
        <f>SUM(D9:D13)</f>
        <v>99.9999999988</v>
      </c>
      <c r="E15" s="51" t="s">
        <v>64</v>
      </c>
      <c r="F15" s="51">
        <f>SUM(F9:F13)</f>
        <v>100.0000000006</v>
      </c>
      <c r="G15" s="51">
        <f>SUM(G9:G13)</f>
        <v>99.99999999999999</v>
      </c>
      <c r="H15" s="51" t="s">
        <v>64</v>
      </c>
      <c r="I15" s="51">
        <f>SUM(I9:I13)</f>
        <v>99.99999999980001</v>
      </c>
      <c r="J15" s="51">
        <f>SUM(J9:J13)</f>
        <v>100.00000000000001</v>
      </c>
      <c r="K15" s="51" t="s">
        <v>64</v>
      </c>
      <c r="L15" s="51">
        <f>SUM(L9:L13)</f>
        <v>100.0000000002</v>
      </c>
      <c r="M15" s="51">
        <f>SUM(M9:M13)</f>
        <v>100</v>
      </c>
      <c r="N15" s="48"/>
      <c r="P15" s="80" t="s">
        <v>150</v>
      </c>
      <c r="Q15" s="80" t="s">
        <v>189</v>
      </c>
      <c r="R15" s="80" t="s">
        <v>171</v>
      </c>
      <c r="S15" s="80" t="s">
        <v>172</v>
      </c>
      <c r="T15" s="80">
        <v>16.931964813</v>
      </c>
      <c r="U15" s="80">
        <v>20.348179403</v>
      </c>
    </row>
    <row r="16" spans="1:21" ht="12.75" customHeight="1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P16" s="80" t="s">
        <v>150</v>
      </c>
      <c r="Q16" s="80" t="s">
        <v>98</v>
      </c>
      <c r="R16" s="80" t="s">
        <v>171</v>
      </c>
      <c r="S16" s="80" t="s">
        <v>172</v>
      </c>
      <c r="T16" s="80">
        <v>0.3431863908</v>
      </c>
      <c r="U16" s="80">
        <v>0</v>
      </c>
    </row>
    <row r="17" spans="1:21" ht="12.75" customHeight="1">
      <c r="A17" s="107" t="s">
        <v>45</v>
      </c>
      <c r="B17" s="107" t="s">
        <v>86</v>
      </c>
      <c r="C17" s="107"/>
      <c r="D17" s="107"/>
      <c r="E17" s="107" t="s">
        <v>10</v>
      </c>
      <c r="F17" s="107"/>
      <c r="G17" s="107"/>
      <c r="H17" s="109" t="s">
        <v>11</v>
      </c>
      <c r="I17" s="79"/>
      <c r="J17" s="77"/>
      <c r="K17" s="107" t="s">
        <v>87</v>
      </c>
      <c r="L17" s="107"/>
      <c r="M17" s="107"/>
      <c r="N17" s="48"/>
      <c r="P17" s="80" t="s">
        <v>151</v>
      </c>
      <c r="Q17" s="80" t="s">
        <v>187</v>
      </c>
      <c r="R17" s="80" t="s">
        <v>171</v>
      </c>
      <c r="S17" s="80" t="s">
        <v>172</v>
      </c>
      <c r="T17" s="80">
        <v>28.754460864</v>
      </c>
      <c r="U17" s="80">
        <v>23.51445781</v>
      </c>
    </row>
    <row r="18" spans="1:21" ht="12.75" customHeight="1">
      <c r="A18" s="107"/>
      <c r="B18" s="35">
        <v>1987</v>
      </c>
      <c r="C18" s="47" t="s">
        <v>232</v>
      </c>
      <c r="D18" s="47" t="s">
        <v>234</v>
      </c>
      <c r="E18" s="35">
        <v>1987</v>
      </c>
      <c r="F18" s="47" t="s">
        <v>232</v>
      </c>
      <c r="G18" s="47" t="s">
        <v>234</v>
      </c>
      <c r="H18" s="35">
        <v>1987</v>
      </c>
      <c r="I18" s="47" t="s">
        <v>232</v>
      </c>
      <c r="J18" s="47" t="s">
        <v>234</v>
      </c>
      <c r="K18" s="35">
        <v>1987</v>
      </c>
      <c r="L18" s="47" t="s">
        <v>232</v>
      </c>
      <c r="M18" s="47" t="s">
        <v>234</v>
      </c>
      <c r="N18" s="48"/>
      <c r="P18" s="80" t="s">
        <v>151</v>
      </c>
      <c r="Q18" s="80" t="s">
        <v>188</v>
      </c>
      <c r="R18" s="80" t="s">
        <v>171</v>
      </c>
      <c r="S18" s="80" t="s">
        <v>172</v>
      </c>
      <c r="T18" s="80">
        <v>25.325225806</v>
      </c>
      <c r="U18" s="80">
        <v>27.600477274</v>
      </c>
    </row>
    <row r="19" spans="1:21" ht="12.75" customHeight="1">
      <c r="A19" s="50" t="s">
        <v>93</v>
      </c>
      <c r="B19" s="51">
        <v>16.8</v>
      </c>
      <c r="C19" s="51">
        <f>VLOOKUP(A19,$Q$22:$U$26,4,FALSE)</f>
        <v>22.958886897</v>
      </c>
      <c r="D19" s="51">
        <f>VLOOKUP(A19,$Q$22:$U$26,5,FALSE)</f>
        <v>28.243461248</v>
      </c>
      <c r="E19" s="51">
        <v>19.7</v>
      </c>
      <c r="F19" s="51">
        <f>VLOOKUP(A19,$Q$27:$U$31,4,FALSE)</f>
        <v>20.621861696</v>
      </c>
      <c r="G19" s="51">
        <f>VLOOKUP(A19,$Q$27:$U$31,5,FALSE)</f>
        <v>26.355940723</v>
      </c>
      <c r="H19" s="51">
        <v>16.9</v>
      </c>
      <c r="I19" s="51">
        <f>F19</f>
        <v>20.621861696</v>
      </c>
      <c r="J19" s="51">
        <f>G19</f>
        <v>26.355940723</v>
      </c>
      <c r="K19" s="51">
        <v>16.2</v>
      </c>
      <c r="L19" s="51">
        <f>VLOOKUP(A19,$Q$32:$U$36,4,FALSE)</f>
        <v>15.808644684</v>
      </c>
      <c r="M19" s="51">
        <f>VLOOKUP(A19,$Q$32:$U$36,5,FALSE)</f>
        <v>18.597861289</v>
      </c>
      <c r="N19" s="48"/>
      <c r="P19" s="80" t="s">
        <v>151</v>
      </c>
      <c r="Q19" s="80" t="s">
        <v>51</v>
      </c>
      <c r="R19" s="80" t="s">
        <v>171</v>
      </c>
      <c r="S19" s="80" t="s">
        <v>172</v>
      </c>
      <c r="T19" s="80">
        <v>26.456557412</v>
      </c>
      <c r="U19" s="80">
        <v>31.131622068</v>
      </c>
    </row>
    <row r="20" spans="1:21" ht="12.75" customHeight="1">
      <c r="A20" s="50" t="s">
        <v>50</v>
      </c>
      <c r="B20" s="51">
        <v>44.8</v>
      </c>
      <c r="C20" s="51">
        <f>VLOOKUP(A20,$Q$22:$U$26,4,FALSE)</f>
        <v>29.503876811</v>
      </c>
      <c r="D20" s="51">
        <f>VLOOKUP(A20,$Q$22:$U$26,5,FALSE)</f>
        <v>23.327512137</v>
      </c>
      <c r="E20" s="51">
        <v>44.4</v>
      </c>
      <c r="F20" s="51">
        <f>VLOOKUP(A20,$Q$27:$U$31,4,FALSE)</f>
        <v>28.68419064</v>
      </c>
      <c r="G20" s="51">
        <f>VLOOKUP(A20,$Q$27:$U$31,5,FALSE)</f>
        <v>26.790859087</v>
      </c>
      <c r="H20" s="51">
        <v>46.1</v>
      </c>
      <c r="I20" s="51">
        <f aca="true" t="shared" si="0" ref="I20:J23">F20</f>
        <v>28.68419064</v>
      </c>
      <c r="J20" s="51">
        <f t="shared" si="0"/>
        <v>26.790859087</v>
      </c>
      <c r="K20" s="51">
        <v>42.8</v>
      </c>
      <c r="L20" s="51">
        <f>VLOOKUP(A20,$Q$32:$U$36,4,FALSE)</f>
        <v>32.27684316</v>
      </c>
      <c r="M20" s="51">
        <f>VLOOKUP(A20,$Q$32:$U$36,5,FALSE)</f>
        <v>31.140440101</v>
      </c>
      <c r="N20" s="48"/>
      <c r="P20" s="80" t="s">
        <v>151</v>
      </c>
      <c r="Q20" s="80" t="s">
        <v>189</v>
      </c>
      <c r="R20" s="80" t="s">
        <v>171</v>
      </c>
      <c r="S20" s="80" t="s">
        <v>172</v>
      </c>
      <c r="T20" s="80">
        <v>18.960377651</v>
      </c>
      <c r="U20" s="80">
        <v>17.753442848</v>
      </c>
    </row>
    <row r="21" spans="1:21" ht="12.75" customHeight="1">
      <c r="A21" s="50" t="s">
        <v>84</v>
      </c>
      <c r="B21" s="51">
        <v>27.3</v>
      </c>
      <c r="C21" s="51">
        <f>VLOOKUP(A21,$Q$22:$U$26,4,FALSE)</f>
        <v>31.02250386</v>
      </c>
      <c r="D21" s="51">
        <f>VLOOKUP(A21,$Q$22:$U$26,5,FALSE)</f>
        <v>28.615439475</v>
      </c>
      <c r="E21" s="51">
        <v>27.5</v>
      </c>
      <c r="F21" s="51">
        <f>VLOOKUP(A21,$Q$27:$U$31,4,FALSE)</f>
        <v>32.220462271</v>
      </c>
      <c r="G21" s="51">
        <f>VLOOKUP(A21,$Q$27:$U$31,5,FALSE)</f>
        <v>32.034373413</v>
      </c>
      <c r="H21" s="51">
        <v>26.9</v>
      </c>
      <c r="I21" s="51">
        <f t="shared" si="0"/>
        <v>32.220462271</v>
      </c>
      <c r="J21" s="51">
        <f t="shared" si="0"/>
        <v>32.034373413</v>
      </c>
      <c r="K21" s="51">
        <v>34.4</v>
      </c>
      <c r="L21" s="51">
        <f>VLOOKUP(A21,$Q$32:$U$36,4,FALSE)</f>
        <v>32.767101245</v>
      </c>
      <c r="M21" s="51">
        <f>VLOOKUP(A21,$Q$32:$U$36,5,FALSE)</f>
        <v>35.059499191</v>
      </c>
      <c r="N21" s="48"/>
      <c r="P21" s="80" t="s">
        <v>151</v>
      </c>
      <c r="Q21" s="80" t="s">
        <v>98</v>
      </c>
      <c r="R21" s="80" t="s">
        <v>171</v>
      </c>
      <c r="S21" s="80" t="s">
        <v>172</v>
      </c>
      <c r="T21" s="80">
        <v>0.5033782672</v>
      </c>
      <c r="U21" s="80">
        <v>0</v>
      </c>
    </row>
    <row r="22" spans="1:21" ht="12.75" customHeight="1">
      <c r="A22" s="50" t="s">
        <v>53</v>
      </c>
      <c r="B22" s="51">
        <v>10.6</v>
      </c>
      <c r="C22" s="51">
        <f>VLOOKUP(A22,$Q$22:$U$26,4,FALSE)</f>
        <v>15.992451838</v>
      </c>
      <c r="D22" s="51">
        <f>VLOOKUP(A22,$Q$22:$U$26,5,FALSE)</f>
        <v>19.425018804</v>
      </c>
      <c r="E22" s="51">
        <v>8.6</v>
      </c>
      <c r="F22" s="51">
        <f>VLOOKUP(A22,$Q$27:$U$31,4,FALSE)</f>
        <v>18.473485393</v>
      </c>
      <c r="G22" s="51">
        <f>VLOOKUP(A22,$Q$27:$U$31,5,FALSE)</f>
        <v>14.35236211</v>
      </c>
      <c r="H22" s="51">
        <v>9.4</v>
      </c>
      <c r="I22" s="51">
        <f t="shared" si="0"/>
        <v>18.473485393</v>
      </c>
      <c r="J22" s="51">
        <f t="shared" si="0"/>
        <v>14.35236211</v>
      </c>
      <c r="K22" s="51" t="s">
        <v>21</v>
      </c>
      <c r="L22" s="51">
        <f>VLOOKUP(A22,$Q$32:$U$36,4,FALSE)</f>
        <v>18.86412255</v>
      </c>
      <c r="M22" s="51">
        <f>VLOOKUP(A22,$Q$32:$U$36,5,FALSE)</f>
        <v>15.202199419</v>
      </c>
      <c r="N22" s="48"/>
      <c r="P22" s="80" t="s">
        <v>152</v>
      </c>
      <c r="Q22" s="80" t="s">
        <v>187</v>
      </c>
      <c r="R22" s="80" t="s">
        <v>171</v>
      </c>
      <c r="S22" s="80" t="s">
        <v>172</v>
      </c>
      <c r="T22" s="80">
        <v>22.958886897</v>
      </c>
      <c r="U22" s="80">
        <v>28.243461248</v>
      </c>
    </row>
    <row r="23" spans="1:21" ht="12.75" customHeight="1">
      <c r="A23" s="50" t="s">
        <v>61</v>
      </c>
      <c r="B23" s="51" t="s">
        <v>76</v>
      </c>
      <c r="C23" s="51">
        <f>VLOOKUP(A23,$Q$22:$U$26,4,FALSE)</f>
        <v>0.5222805933</v>
      </c>
      <c r="D23" s="51">
        <f>VLOOKUP(A23,$Q$22:$U$26,5,FALSE)</f>
        <v>0.3885683356</v>
      </c>
      <c r="E23" s="51">
        <v>0.1</v>
      </c>
      <c r="F23" s="51">
        <f>VLOOKUP(A23,$Q$27:$U$31,4,FALSE)</f>
        <v>0</v>
      </c>
      <c r="G23" s="51">
        <f>VLOOKUP(A23,$Q$27:$U$31,5,FALSE)</f>
        <v>0.4664646675</v>
      </c>
      <c r="H23" s="51" t="s">
        <v>76</v>
      </c>
      <c r="I23" s="51">
        <f t="shared" si="0"/>
        <v>0</v>
      </c>
      <c r="J23" s="51">
        <f t="shared" si="0"/>
        <v>0.4664646675</v>
      </c>
      <c r="K23" s="51">
        <v>0.2</v>
      </c>
      <c r="L23" s="51">
        <f>VLOOKUP(A23,$Q$32:$U$36,4,FALSE)</f>
        <v>0.2832883605</v>
      </c>
      <c r="M23" s="51">
        <f>VLOOKUP(A23,$Q$32:$U$36,5,FALSE)</f>
        <v>0</v>
      </c>
      <c r="N23" s="48"/>
      <c r="P23" s="80" t="s">
        <v>152</v>
      </c>
      <c r="Q23" s="80" t="s">
        <v>188</v>
      </c>
      <c r="R23" s="80" t="s">
        <v>171</v>
      </c>
      <c r="S23" s="80" t="s">
        <v>172</v>
      </c>
      <c r="T23" s="80">
        <v>29.503876811</v>
      </c>
      <c r="U23" s="80">
        <v>23.327512137</v>
      </c>
    </row>
    <row r="24" spans="1:21" ht="12.75" customHeight="1">
      <c r="A24" s="13" t="s">
        <v>85</v>
      </c>
      <c r="B24" s="15">
        <f>B25-B23-B22-B21-B20-B19</f>
        <v>0.5000000000000107</v>
      </c>
      <c r="C24" s="15" t="s">
        <v>108</v>
      </c>
      <c r="D24" s="15" t="s">
        <v>108</v>
      </c>
      <c r="E24" s="15">
        <v>0</v>
      </c>
      <c r="F24" s="15" t="s">
        <v>108</v>
      </c>
      <c r="G24" s="15" t="s">
        <v>108</v>
      </c>
      <c r="H24" s="15">
        <f>H25-H23-H22-H21-H20-H19</f>
        <v>0.6999999999999957</v>
      </c>
      <c r="I24" s="15" t="s">
        <v>108</v>
      </c>
      <c r="J24" s="15" t="s">
        <v>108</v>
      </c>
      <c r="K24" s="15">
        <f>K25-K23-K22-K21-K20-K19</f>
        <v>0.40000000000000213</v>
      </c>
      <c r="L24" s="15" t="s">
        <v>108</v>
      </c>
      <c r="M24" s="15" t="s">
        <v>108</v>
      </c>
      <c r="N24" s="48"/>
      <c r="P24" s="80" t="s">
        <v>152</v>
      </c>
      <c r="Q24" s="80" t="s">
        <v>51</v>
      </c>
      <c r="R24" s="80" t="s">
        <v>171</v>
      </c>
      <c r="S24" s="80" t="s">
        <v>172</v>
      </c>
      <c r="T24" s="80">
        <v>31.02250386</v>
      </c>
      <c r="U24" s="80">
        <v>28.615439475</v>
      </c>
    </row>
    <row r="25" spans="1:21" ht="12.75" customHeight="1">
      <c r="A25" s="50" t="s">
        <v>63</v>
      </c>
      <c r="B25" s="51" t="s">
        <v>64</v>
      </c>
      <c r="C25" s="51">
        <f>SUM(C19:C23)</f>
        <v>99.99999999929999</v>
      </c>
      <c r="D25" s="51">
        <f>SUM(D19:D23)</f>
        <v>99.9999999996</v>
      </c>
      <c r="E25" s="51" t="s">
        <v>64</v>
      </c>
      <c r="F25" s="51">
        <f>SUM(F19:F23)</f>
        <v>100</v>
      </c>
      <c r="G25" s="51">
        <f>SUM(G19:G23)</f>
        <v>100.00000000050001</v>
      </c>
      <c r="H25" s="51" t="s">
        <v>64</v>
      </c>
      <c r="I25" s="51">
        <f>F25</f>
        <v>100</v>
      </c>
      <c r="J25" s="51">
        <f>G25</f>
        <v>100.00000000050001</v>
      </c>
      <c r="K25" s="51" t="s">
        <v>64</v>
      </c>
      <c r="L25" s="51">
        <f>SUM(L19:L23)</f>
        <v>99.99999999949999</v>
      </c>
      <c r="M25" s="51">
        <f>SUM(M19:M23)</f>
        <v>100</v>
      </c>
      <c r="N25" s="48"/>
      <c r="P25" s="80" t="s">
        <v>152</v>
      </c>
      <c r="Q25" s="80" t="s">
        <v>189</v>
      </c>
      <c r="R25" s="80" t="s">
        <v>171</v>
      </c>
      <c r="S25" s="80" t="s">
        <v>172</v>
      </c>
      <c r="T25" s="80">
        <v>15.992451838</v>
      </c>
      <c r="U25" s="80">
        <v>19.425018804</v>
      </c>
    </row>
    <row r="26" spans="1:21" ht="12.75" customHeight="1">
      <c r="A26" s="48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48"/>
      <c r="P26" s="80" t="s">
        <v>152</v>
      </c>
      <c r="Q26" s="80" t="s">
        <v>98</v>
      </c>
      <c r="R26" s="80" t="s">
        <v>171</v>
      </c>
      <c r="S26" s="80" t="s">
        <v>172</v>
      </c>
      <c r="T26" s="80">
        <v>0.5222805933</v>
      </c>
      <c r="U26" s="80">
        <v>0.3885683356</v>
      </c>
    </row>
    <row r="27" spans="1:21" ht="12.75" customHeight="1">
      <c r="A27" s="107" t="s">
        <v>45</v>
      </c>
      <c r="B27" s="107" t="s">
        <v>16</v>
      </c>
      <c r="C27" s="107"/>
      <c r="D27" s="107"/>
      <c r="E27" s="107" t="s">
        <v>88</v>
      </c>
      <c r="F27" s="107"/>
      <c r="G27" s="107"/>
      <c r="H27" s="109" t="s">
        <v>89</v>
      </c>
      <c r="I27" s="79"/>
      <c r="J27" s="77"/>
      <c r="K27" s="107" t="s">
        <v>90</v>
      </c>
      <c r="L27" s="107"/>
      <c r="M27" s="107"/>
      <c r="N27" s="48"/>
      <c r="P27" s="80" t="s">
        <v>153</v>
      </c>
      <c r="Q27" s="80" t="s">
        <v>187</v>
      </c>
      <c r="R27" s="80" t="s">
        <v>171</v>
      </c>
      <c r="S27" s="80" t="s">
        <v>172</v>
      </c>
      <c r="T27" s="80">
        <v>20.621861696</v>
      </c>
      <c r="U27" s="80">
        <v>26.355940723</v>
      </c>
    </row>
    <row r="28" spans="1:21" ht="12.75" customHeight="1">
      <c r="A28" s="107"/>
      <c r="B28" s="35">
        <v>1987</v>
      </c>
      <c r="C28" s="47" t="s">
        <v>232</v>
      </c>
      <c r="D28" s="47" t="s">
        <v>234</v>
      </c>
      <c r="E28" s="35">
        <v>1987</v>
      </c>
      <c r="F28" s="47" t="s">
        <v>232</v>
      </c>
      <c r="G28" s="47" t="s">
        <v>234</v>
      </c>
      <c r="H28" s="35">
        <v>1987</v>
      </c>
      <c r="I28" s="47" t="s">
        <v>232</v>
      </c>
      <c r="J28" s="47" t="s">
        <v>234</v>
      </c>
      <c r="K28" s="35">
        <v>1987</v>
      </c>
      <c r="L28" s="47" t="s">
        <v>232</v>
      </c>
      <c r="M28" s="47" t="s">
        <v>234</v>
      </c>
      <c r="N28" s="48"/>
      <c r="P28" s="80" t="s">
        <v>153</v>
      </c>
      <c r="Q28" s="80" t="s">
        <v>188</v>
      </c>
      <c r="R28" s="80" t="s">
        <v>171</v>
      </c>
      <c r="S28" s="80" t="s">
        <v>172</v>
      </c>
      <c r="T28" s="80">
        <v>28.68419064</v>
      </c>
      <c r="U28" s="80">
        <v>26.790859087</v>
      </c>
    </row>
    <row r="29" spans="1:21" ht="12.75" customHeight="1">
      <c r="A29" s="50" t="s">
        <v>93</v>
      </c>
      <c r="B29" s="51">
        <v>14.2</v>
      </c>
      <c r="C29" s="51">
        <f>VLOOKUP(A29,$Q$37:$U$41,4,FALSE)</f>
        <v>14.749714259</v>
      </c>
      <c r="D29" s="51">
        <f>VLOOKUP(A29,$Q$37:$U$41,5,FALSE)</f>
        <v>17.367355701</v>
      </c>
      <c r="E29" s="51">
        <v>8.9</v>
      </c>
      <c r="F29" s="51">
        <f>VLOOKUP(A29,$Q$42:$U$46,4,FALSE)</f>
        <v>13.424777479</v>
      </c>
      <c r="G29" s="51">
        <f>VLOOKUP(A29,$Q$42:$U$46,5,FALSE)</f>
        <v>13.432395821</v>
      </c>
      <c r="H29" s="51">
        <v>8.2</v>
      </c>
      <c r="I29" s="51">
        <f>VLOOKUP(A29,$Q$47:$U$51,4,FALSE)</f>
        <v>9.9012078535</v>
      </c>
      <c r="J29" s="51">
        <f>VLOOKUP(A29,$Q$47:$U$51,5,FALSE)</f>
        <v>10.9160699</v>
      </c>
      <c r="K29" s="51">
        <v>10.2</v>
      </c>
      <c r="L29" s="51">
        <f>VLOOKUP(A29,$Q$52:$U$56,4,FALSE)</f>
        <v>7.4084621222</v>
      </c>
      <c r="M29" s="51">
        <f>VLOOKUP(A29,$Q$52:$U$56,5,FALSE)</f>
        <v>9.4649362738</v>
      </c>
      <c r="N29" s="48"/>
      <c r="P29" s="80" t="s">
        <v>153</v>
      </c>
      <c r="Q29" s="80" t="s">
        <v>51</v>
      </c>
      <c r="R29" s="80" t="s">
        <v>171</v>
      </c>
      <c r="S29" s="80" t="s">
        <v>172</v>
      </c>
      <c r="T29" s="80">
        <v>32.220462271</v>
      </c>
      <c r="U29" s="80">
        <v>32.034373413</v>
      </c>
    </row>
    <row r="30" spans="1:21" ht="12.75" customHeight="1">
      <c r="A30" s="50" t="s">
        <v>50</v>
      </c>
      <c r="B30" s="51">
        <v>41.1</v>
      </c>
      <c r="C30" s="51">
        <f>VLOOKUP(A30,$Q$37:$U$41,4,FALSE)</f>
        <v>29.174757412</v>
      </c>
      <c r="D30" s="51">
        <f>VLOOKUP(A30,$Q$37:$U$41,5,FALSE)</f>
        <v>28.515086279</v>
      </c>
      <c r="E30" s="51">
        <v>38.3</v>
      </c>
      <c r="F30" s="51">
        <f>VLOOKUP(A30,$Q$42:$U$46,4,FALSE)</f>
        <v>28.827494299</v>
      </c>
      <c r="G30" s="51">
        <f>VLOOKUP(A30,$Q$42:$U$46,5,FALSE)</f>
        <v>29.170122435</v>
      </c>
      <c r="H30" s="51">
        <v>55.4</v>
      </c>
      <c r="I30" s="51">
        <f>VLOOKUP(A30,$Q$47:$U$51,4,FALSE)</f>
        <v>29.766790713</v>
      </c>
      <c r="J30" s="51">
        <f>VLOOKUP(A30,$Q$47:$U$51,5,FALSE)</f>
        <v>28.841421984</v>
      </c>
      <c r="K30" s="51">
        <v>34.1</v>
      </c>
      <c r="L30" s="51">
        <f>VLOOKUP(A30,$Q$52:$U$56,4,FALSE)</f>
        <v>29.188732956</v>
      </c>
      <c r="M30" s="51">
        <f>VLOOKUP(A30,$Q$52:$U$56,5,FALSE)</f>
        <v>26.015668826</v>
      </c>
      <c r="N30" s="48"/>
      <c r="P30" s="80" t="s">
        <v>153</v>
      </c>
      <c r="Q30" s="80" t="s">
        <v>189</v>
      </c>
      <c r="R30" s="80" t="s">
        <v>171</v>
      </c>
      <c r="S30" s="80" t="s">
        <v>172</v>
      </c>
      <c r="T30" s="80">
        <v>18.473485393</v>
      </c>
      <c r="U30" s="80">
        <v>14.35236211</v>
      </c>
    </row>
    <row r="31" spans="1:21" ht="12.75" customHeight="1">
      <c r="A31" s="50" t="s">
        <v>84</v>
      </c>
      <c r="B31" s="51">
        <v>33.9</v>
      </c>
      <c r="C31" s="51">
        <f>VLOOKUP(A31,$Q$37:$U$41,4,FALSE)</f>
        <v>34.803771468</v>
      </c>
      <c r="D31" s="51">
        <f>VLOOKUP(A31,$Q$37:$U$41,5,FALSE)</f>
        <v>37.411064261</v>
      </c>
      <c r="E31" s="51">
        <v>29.3</v>
      </c>
      <c r="F31" s="51">
        <f>VLOOKUP(A31,$Q$42:$U$46,4,FALSE)</f>
        <v>37.724293939</v>
      </c>
      <c r="G31" s="51">
        <f>VLOOKUP(A31,$Q$42:$U$46,5,FALSE)</f>
        <v>41.35697529</v>
      </c>
      <c r="H31" s="51">
        <v>32.4</v>
      </c>
      <c r="I31" s="51">
        <f>VLOOKUP(A31,$Q$47:$U$51,4,FALSE)</f>
        <v>39.287022929</v>
      </c>
      <c r="J31" s="51">
        <f>VLOOKUP(A31,$Q$47:$U$51,5,FALSE)</f>
        <v>43.261780165</v>
      </c>
      <c r="K31" s="51">
        <v>42.6</v>
      </c>
      <c r="L31" s="51">
        <f>VLOOKUP(A31,$Q$52:$U$56,4,FALSE)</f>
        <v>37.930234878</v>
      </c>
      <c r="M31" s="51">
        <f>VLOOKUP(A31,$Q$52:$U$56,5,FALSE)</f>
        <v>38.45284936</v>
      </c>
      <c r="N31" s="48"/>
      <c r="P31" s="80" t="s">
        <v>153</v>
      </c>
      <c r="Q31" s="80" t="s">
        <v>98</v>
      </c>
      <c r="R31" s="80" t="s">
        <v>171</v>
      </c>
      <c r="S31" s="80" t="s">
        <v>172</v>
      </c>
      <c r="T31" s="80">
        <v>0</v>
      </c>
      <c r="U31" s="80">
        <v>0.4664646675</v>
      </c>
    </row>
    <row r="32" spans="1:21" ht="12.75" customHeight="1">
      <c r="A32" s="50" t="s">
        <v>53</v>
      </c>
      <c r="B32" s="51" t="s">
        <v>76</v>
      </c>
      <c r="C32" s="51">
        <f>VLOOKUP(A32,$Q$37:$U$41,4,FALSE)</f>
        <v>21.059969561</v>
      </c>
      <c r="D32" s="51">
        <f>VLOOKUP(A32,$Q$37:$U$41,5,FALSE)</f>
        <v>16.606136215</v>
      </c>
      <c r="E32" s="51">
        <v>23.5</v>
      </c>
      <c r="F32" s="51">
        <f>VLOOKUP(A32,$Q$42:$U$46,4,FALSE)</f>
        <v>20.023434284</v>
      </c>
      <c r="G32" s="51">
        <f>VLOOKUP(A32,$Q$42:$U$46,5,FALSE)</f>
        <v>16.040506454</v>
      </c>
      <c r="H32" s="51" t="s">
        <v>7</v>
      </c>
      <c r="I32" s="51">
        <f>VLOOKUP(A32,$Q$47:$U$51,4,FALSE)</f>
        <v>21.044978505</v>
      </c>
      <c r="J32" s="51">
        <f>VLOOKUP(A32,$Q$47:$U$51,5,FALSE)</f>
        <v>16.980727951</v>
      </c>
      <c r="K32" s="51">
        <v>13.1</v>
      </c>
      <c r="L32" s="51">
        <f>VLOOKUP(A32,$Q$52:$U$56,4,FALSE)</f>
        <v>25.218565077</v>
      </c>
      <c r="M32" s="51">
        <f>VLOOKUP(A32,$Q$52:$U$56,5,FALSE)</f>
        <v>25.972310758</v>
      </c>
      <c r="N32" s="48"/>
      <c r="P32" s="80" t="s">
        <v>154</v>
      </c>
      <c r="Q32" s="80" t="s">
        <v>187</v>
      </c>
      <c r="R32" s="80" t="s">
        <v>171</v>
      </c>
      <c r="S32" s="80" t="s">
        <v>172</v>
      </c>
      <c r="T32" s="80">
        <v>15.808644684</v>
      </c>
      <c r="U32" s="80">
        <v>18.597861289</v>
      </c>
    </row>
    <row r="33" spans="1:21" ht="12.75" customHeight="1">
      <c r="A33" s="50" t="s">
        <v>61</v>
      </c>
      <c r="B33" s="51">
        <v>0.4</v>
      </c>
      <c r="C33" s="51">
        <f>VLOOKUP(A33,$Q$37:$U$41,4,FALSE)</f>
        <v>0.2117873005</v>
      </c>
      <c r="D33" s="51">
        <f>VLOOKUP(A33,$Q$37:$U$41,5,FALSE)</f>
        <v>0.1003575435</v>
      </c>
      <c r="E33" s="51" t="s">
        <v>76</v>
      </c>
      <c r="F33" s="51">
        <f>VLOOKUP(A33,$Q$42:$U$46,4,FALSE)</f>
        <v>0</v>
      </c>
      <c r="G33" s="51">
        <f>VLOOKUP(A33,$Q$42:$U$46,5,FALSE)</f>
        <v>0</v>
      </c>
      <c r="H33" s="51" t="s">
        <v>76</v>
      </c>
      <c r="I33" s="51">
        <f>VLOOKUP(A33,$Q$47:$U$51,4,FALSE)</f>
        <v>0</v>
      </c>
      <c r="J33" s="51">
        <f>VLOOKUP(A33,$Q$47:$U$51,5,FALSE)</f>
        <v>0</v>
      </c>
      <c r="K33" s="51" t="s">
        <v>76</v>
      </c>
      <c r="L33" s="51">
        <f>VLOOKUP(A33,$Q$52:$U$56,4,FALSE)</f>
        <v>0.2540049668</v>
      </c>
      <c r="M33" s="51">
        <f>VLOOKUP(A33,$Q$52:$U$56,5,FALSE)</f>
        <v>0.0942347817</v>
      </c>
      <c r="N33" s="48"/>
      <c r="P33" s="80" t="s">
        <v>154</v>
      </c>
      <c r="Q33" s="80" t="s">
        <v>188</v>
      </c>
      <c r="R33" s="80" t="s">
        <v>171</v>
      </c>
      <c r="S33" s="80" t="s">
        <v>172</v>
      </c>
      <c r="T33" s="80">
        <v>32.27684316</v>
      </c>
      <c r="U33" s="80">
        <v>31.140440101</v>
      </c>
    </row>
    <row r="34" spans="1:21" ht="12.75" customHeight="1">
      <c r="A34" s="13" t="s">
        <v>85</v>
      </c>
      <c r="B34" s="15">
        <f>B35-B33-B32-B31-B30-B29</f>
        <v>10.399999999999988</v>
      </c>
      <c r="C34" s="15" t="s">
        <v>108</v>
      </c>
      <c r="D34" s="15" t="s">
        <v>108</v>
      </c>
      <c r="E34" s="15">
        <f>E35-E33-E32-E31-E30-E29</f>
        <v>0</v>
      </c>
      <c r="F34" s="15" t="s">
        <v>108</v>
      </c>
      <c r="G34" s="15" t="s">
        <v>108</v>
      </c>
      <c r="H34" s="15">
        <f>H35-H33-H32-H31-H30-H29</f>
        <v>0</v>
      </c>
      <c r="I34" s="15" t="s">
        <v>108</v>
      </c>
      <c r="J34" s="15" t="s">
        <v>108</v>
      </c>
      <c r="K34" s="15">
        <f>K35-K33-K32-K31-K30-K29</f>
        <v>0</v>
      </c>
      <c r="L34" s="15" t="s">
        <v>108</v>
      </c>
      <c r="M34" s="15" t="s">
        <v>108</v>
      </c>
      <c r="N34" s="48"/>
      <c r="P34" s="80" t="s">
        <v>154</v>
      </c>
      <c r="Q34" s="80" t="s">
        <v>51</v>
      </c>
      <c r="R34" s="80" t="s">
        <v>171</v>
      </c>
      <c r="S34" s="80" t="s">
        <v>172</v>
      </c>
      <c r="T34" s="80">
        <v>32.767101245</v>
      </c>
      <c r="U34" s="80">
        <v>35.059499191</v>
      </c>
    </row>
    <row r="35" spans="1:21" ht="12.75" customHeight="1">
      <c r="A35" s="50" t="s">
        <v>63</v>
      </c>
      <c r="B35" s="51" t="s">
        <v>64</v>
      </c>
      <c r="C35" s="51">
        <f>SUM(C29:C33)</f>
        <v>100.00000000050001</v>
      </c>
      <c r="D35" s="51">
        <f>SUM(D29:D33)</f>
        <v>99.99999999949998</v>
      </c>
      <c r="E35" s="51" t="s">
        <v>64</v>
      </c>
      <c r="F35" s="51">
        <f>SUM(F29:F33)</f>
        <v>100.000000001</v>
      </c>
      <c r="G35" s="51">
        <f>SUM(G29:G33)</f>
        <v>100</v>
      </c>
      <c r="H35" s="51" t="s">
        <v>64</v>
      </c>
      <c r="I35" s="51">
        <f>SUM(I29:I33)</f>
        <v>100.00000000050001</v>
      </c>
      <c r="J35" s="51">
        <f>SUM(J29:J33)</f>
        <v>100</v>
      </c>
      <c r="K35" s="51" t="s">
        <v>64</v>
      </c>
      <c r="L35" s="51">
        <f>SUM(L29:L33)</f>
        <v>99.99999999999999</v>
      </c>
      <c r="M35" s="51">
        <f>SUM(M29:M33)</f>
        <v>99.99999999949999</v>
      </c>
      <c r="N35" s="48"/>
      <c r="P35" s="80" t="s">
        <v>154</v>
      </c>
      <c r="Q35" s="80" t="s">
        <v>189</v>
      </c>
      <c r="R35" s="80" t="s">
        <v>171</v>
      </c>
      <c r="S35" s="80" t="s">
        <v>172</v>
      </c>
      <c r="T35" s="80">
        <v>18.86412255</v>
      </c>
      <c r="U35" s="80">
        <v>15.202199419</v>
      </c>
    </row>
    <row r="36" spans="1:21" ht="27.75" customHeight="1">
      <c r="A36" s="78" t="s">
        <v>235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48"/>
      <c r="P36" s="80" t="s">
        <v>154</v>
      </c>
      <c r="Q36" s="80" t="s">
        <v>98</v>
      </c>
      <c r="R36" s="80" t="s">
        <v>171</v>
      </c>
      <c r="S36" s="80" t="s">
        <v>172</v>
      </c>
      <c r="T36" s="80">
        <v>0.2832883605</v>
      </c>
      <c r="U36" s="80">
        <v>0</v>
      </c>
    </row>
    <row r="37" spans="1:21" ht="12.75" customHeight="1">
      <c r="A37" s="72" t="s">
        <v>106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48"/>
      <c r="P37" s="80" t="s">
        <v>155</v>
      </c>
      <c r="Q37" s="80" t="s">
        <v>187</v>
      </c>
      <c r="R37" s="80" t="s">
        <v>171</v>
      </c>
      <c r="S37" s="80" t="s">
        <v>172</v>
      </c>
      <c r="T37" s="80">
        <v>14.749714259</v>
      </c>
      <c r="U37" s="80">
        <v>17.367355701</v>
      </c>
    </row>
    <row r="38" spans="2:21" ht="12" customHeight="1"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P38" s="80" t="s">
        <v>155</v>
      </c>
      <c r="Q38" s="80" t="s">
        <v>188</v>
      </c>
      <c r="R38" s="80" t="s">
        <v>171</v>
      </c>
      <c r="S38" s="80" t="s">
        <v>172</v>
      </c>
      <c r="T38" s="80">
        <v>29.174757412</v>
      </c>
      <c r="U38" s="80">
        <v>28.515086279</v>
      </c>
    </row>
    <row r="39" spans="2:21" ht="12" customHeight="1"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P39" s="80" t="s">
        <v>155</v>
      </c>
      <c r="Q39" s="80" t="s">
        <v>51</v>
      </c>
      <c r="R39" s="80" t="s">
        <v>171</v>
      </c>
      <c r="S39" s="80" t="s">
        <v>172</v>
      </c>
      <c r="T39" s="80">
        <v>34.803771468</v>
      </c>
      <c r="U39" s="80">
        <v>37.411064261</v>
      </c>
    </row>
    <row r="40" spans="16:21" ht="12" customHeight="1">
      <c r="P40" s="80" t="s">
        <v>155</v>
      </c>
      <c r="Q40" s="80" t="s">
        <v>189</v>
      </c>
      <c r="R40" s="80" t="s">
        <v>171</v>
      </c>
      <c r="S40" s="80" t="s">
        <v>172</v>
      </c>
      <c r="T40" s="80">
        <v>21.059969561</v>
      </c>
      <c r="U40" s="80">
        <v>16.606136215</v>
      </c>
    </row>
    <row r="41" spans="16:21" ht="12" customHeight="1">
      <c r="P41" s="80" t="s">
        <v>155</v>
      </c>
      <c r="Q41" s="80" t="s">
        <v>98</v>
      </c>
      <c r="R41" s="80" t="s">
        <v>171</v>
      </c>
      <c r="S41" s="80" t="s">
        <v>172</v>
      </c>
      <c r="T41" s="80">
        <v>0.2117873005</v>
      </c>
      <c r="U41" s="80">
        <v>0.1003575435</v>
      </c>
    </row>
    <row r="42" spans="16:21" ht="12" customHeight="1">
      <c r="P42" s="80" t="s">
        <v>156</v>
      </c>
      <c r="Q42" s="80" t="s">
        <v>187</v>
      </c>
      <c r="R42" s="80" t="s">
        <v>171</v>
      </c>
      <c r="S42" s="80" t="s">
        <v>172</v>
      </c>
      <c r="T42" s="80">
        <v>13.424777479</v>
      </c>
      <c r="U42" s="80">
        <v>13.432395821</v>
      </c>
    </row>
    <row r="43" spans="16:21" ht="12" customHeight="1">
      <c r="P43" s="80" t="s">
        <v>156</v>
      </c>
      <c r="Q43" s="80" t="s">
        <v>188</v>
      </c>
      <c r="R43" s="80" t="s">
        <v>171</v>
      </c>
      <c r="S43" s="80" t="s">
        <v>172</v>
      </c>
      <c r="T43" s="80">
        <v>28.827494299</v>
      </c>
      <c r="U43" s="80">
        <v>29.170122435</v>
      </c>
    </row>
    <row r="44" spans="16:21" ht="12" customHeight="1">
      <c r="P44" s="80" t="s">
        <v>156</v>
      </c>
      <c r="Q44" s="80" t="s">
        <v>51</v>
      </c>
      <c r="R44" s="80" t="s">
        <v>171</v>
      </c>
      <c r="S44" s="80" t="s">
        <v>172</v>
      </c>
      <c r="T44" s="80">
        <v>37.724293939</v>
      </c>
      <c r="U44" s="80">
        <v>41.35697529</v>
      </c>
    </row>
    <row r="45" spans="16:21" ht="12" customHeight="1">
      <c r="P45" s="80" t="s">
        <v>156</v>
      </c>
      <c r="Q45" s="80" t="s">
        <v>189</v>
      </c>
      <c r="R45" s="80" t="s">
        <v>171</v>
      </c>
      <c r="S45" s="80" t="s">
        <v>172</v>
      </c>
      <c r="T45" s="80">
        <v>20.023434284</v>
      </c>
      <c r="U45" s="80">
        <v>16.040506454</v>
      </c>
    </row>
    <row r="46" spans="16:21" ht="12" customHeight="1">
      <c r="P46" s="80" t="s">
        <v>156</v>
      </c>
      <c r="Q46" s="80" t="s">
        <v>98</v>
      </c>
      <c r="R46" s="80" t="s">
        <v>171</v>
      </c>
      <c r="S46" s="80" t="s">
        <v>172</v>
      </c>
      <c r="T46" s="80">
        <v>0</v>
      </c>
      <c r="U46" s="80">
        <v>0</v>
      </c>
    </row>
    <row r="47" spans="16:21" ht="12" customHeight="1">
      <c r="P47" s="80" t="s">
        <v>157</v>
      </c>
      <c r="Q47" s="80" t="s">
        <v>187</v>
      </c>
      <c r="R47" s="80" t="s">
        <v>171</v>
      </c>
      <c r="S47" s="80" t="s">
        <v>172</v>
      </c>
      <c r="T47" s="80">
        <v>9.9012078535</v>
      </c>
      <c r="U47" s="80">
        <v>10.9160699</v>
      </c>
    </row>
    <row r="48" spans="16:21" ht="12" customHeight="1">
      <c r="P48" s="80" t="s">
        <v>157</v>
      </c>
      <c r="Q48" s="80" t="s">
        <v>188</v>
      </c>
      <c r="R48" s="80" t="s">
        <v>171</v>
      </c>
      <c r="S48" s="80" t="s">
        <v>172</v>
      </c>
      <c r="T48" s="80">
        <v>29.766790713</v>
      </c>
      <c r="U48" s="80">
        <v>28.841421984</v>
      </c>
    </row>
    <row r="49" spans="16:21" ht="12" customHeight="1">
      <c r="P49" s="80" t="s">
        <v>157</v>
      </c>
      <c r="Q49" s="80" t="s">
        <v>51</v>
      </c>
      <c r="R49" s="80" t="s">
        <v>171</v>
      </c>
      <c r="S49" s="80" t="s">
        <v>172</v>
      </c>
      <c r="T49" s="80">
        <v>39.287022929</v>
      </c>
      <c r="U49" s="80">
        <v>43.261780165</v>
      </c>
    </row>
    <row r="50" spans="16:21" ht="12" customHeight="1">
      <c r="P50" s="80" t="s">
        <v>157</v>
      </c>
      <c r="Q50" s="80" t="s">
        <v>189</v>
      </c>
      <c r="R50" s="80" t="s">
        <v>171</v>
      </c>
      <c r="S50" s="80" t="s">
        <v>172</v>
      </c>
      <c r="T50" s="80">
        <v>21.044978505</v>
      </c>
      <c r="U50" s="80">
        <v>16.980727951</v>
      </c>
    </row>
    <row r="51" spans="16:21" ht="12" customHeight="1">
      <c r="P51" s="80" t="s">
        <v>157</v>
      </c>
      <c r="Q51" s="80" t="s">
        <v>98</v>
      </c>
      <c r="R51" s="80" t="s">
        <v>171</v>
      </c>
      <c r="S51" s="80" t="s">
        <v>172</v>
      </c>
      <c r="T51" s="80">
        <v>0</v>
      </c>
      <c r="U51" s="80">
        <v>0</v>
      </c>
    </row>
    <row r="52" spans="16:21" ht="12" customHeight="1">
      <c r="P52" s="80" t="s">
        <v>158</v>
      </c>
      <c r="Q52" s="80" t="s">
        <v>187</v>
      </c>
      <c r="R52" s="80" t="s">
        <v>171</v>
      </c>
      <c r="S52" s="80" t="s">
        <v>172</v>
      </c>
      <c r="T52" s="80">
        <v>7.4084621222</v>
      </c>
      <c r="U52" s="80">
        <v>9.4649362738</v>
      </c>
    </row>
    <row r="53" spans="16:21" ht="12" customHeight="1">
      <c r="P53" s="80" t="s">
        <v>158</v>
      </c>
      <c r="Q53" s="80" t="s">
        <v>188</v>
      </c>
      <c r="R53" s="80" t="s">
        <v>171</v>
      </c>
      <c r="S53" s="80" t="s">
        <v>172</v>
      </c>
      <c r="T53" s="80">
        <v>29.188732956</v>
      </c>
      <c r="U53" s="80">
        <v>26.015668826</v>
      </c>
    </row>
    <row r="54" spans="16:21" ht="12" customHeight="1">
      <c r="P54" s="80" t="s">
        <v>158</v>
      </c>
      <c r="Q54" s="80" t="s">
        <v>51</v>
      </c>
      <c r="R54" s="80" t="s">
        <v>171</v>
      </c>
      <c r="S54" s="80" t="s">
        <v>172</v>
      </c>
      <c r="T54" s="80">
        <v>37.930234878</v>
      </c>
      <c r="U54" s="80">
        <v>38.45284936</v>
      </c>
    </row>
    <row r="55" spans="16:21" ht="12" customHeight="1">
      <c r="P55" s="80" t="s">
        <v>158</v>
      </c>
      <c r="Q55" s="80" t="s">
        <v>189</v>
      </c>
      <c r="R55" s="80" t="s">
        <v>171</v>
      </c>
      <c r="S55" s="80" t="s">
        <v>172</v>
      </c>
      <c r="T55" s="80">
        <v>25.218565077</v>
      </c>
      <c r="U55" s="80">
        <v>25.972310758</v>
      </c>
    </row>
    <row r="56" spans="16:21" ht="12" customHeight="1">
      <c r="P56" s="80" t="s">
        <v>158</v>
      </c>
      <c r="Q56" s="80" t="s">
        <v>98</v>
      </c>
      <c r="R56" s="80" t="s">
        <v>171</v>
      </c>
      <c r="S56" s="80" t="s">
        <v>172</v>
      </c>
      <c r="T56" s="80">
        <v>0.2540049668</v>
      </c>
      <c r="U56" s="80">
        <v>0.0942347817</v>
      </c>
    </row>
    <row r="57" spans="16:21" ht="12" customHeight="1">
      <c r="P57" s="80" t="s">
        <v>159</v>
      </c>
      <c r="Q57" s="80" t="s">
        <v>187</v>
      </c>
      <c r="R57" s="80" t="s">
        <v>171</v>
      </c>
      <c r="S57" s="80" t="s">
        <v>172</v>
      </c>
      <c r="T57" s="80">
        <v>13.775618393</v>
      </c>
      <c r="U57" s="80">
        <v>15.713342826</v>
      </c>
    </row>
    <row r="58" spans="16:21" ht="12" customHeight="1">
      <c r="P58" s="80" t="s">
        <v>159</v>
      </c>
      <c r="Q58" s="80" t="s">
        <v>188</v>
      </c>
      <c r="R58" s="80" t="s">
        <v>171</v>
      </c>
      <c r="S58" s="80" t="s">
        <v>172</v>
      </c>
      <c r="T58" s="80">
        <v>26.758389699</v>
      </c>
      <c r="U58" s="80">
        <v>26.079092371</v>
      </c>
    </row>
    <row r="59" spans="16:21" ht="12" customHeight="1">
      <c r="P59" s="80" t="s">
        <v>159</v>
      </c>
      <c r="Q59" s="80" t="s">
        <v>51</v>
      </c>
      <c r="R59" s="80" t="s">
        <v>171</v>
      </c>
      <c r="S59" s="80" t="s">
        <v>172</v>
      </c>
      <c r="T59" s="80">
        <v>36.214547489</v>
      </c>
      <c r="U59" s="80">
        <v>34.425565781</v>
      </c>
    </row>
    <row r="60" spans="16:21" ht="12" customHeight="1">
      <c r="P60" s="80" t="s">
        <v>159</v>
      </c>
      <c r="Q60" s="80" t="s">
        <v>189</v>
      </c>
      <c r="R60" s="80" t="s">
        <v>171</v>
      </c>
      <c r="S60" s="80" t="s">
        <v>172</v>
      </c>
      <c r="T60" s="80">
        <v>22.645534225</v>
      </c>
      <c r="U60" s="80">
        <v>22.971847037</v>
      </c>
    </row>
    <row r="61" spans="16:21" ht="12" customHeight="1">
      <c r="P61" s="80" t="s">
        <v>159</v>
      </c>
      <c r="Q61" s="80" t="s">
        <v>98</v>
      </c>
      <c r="R61" s="80" t="s">
        <v>171</v>
      </c>
      <c r="S61" s="80" t="s">
        <v>172</v>
      </c>
      <c r="T61" s="80">
        <v>0.6059101937</v>
      </c>
      <c r="U61" s="80">
        <v>0.8101519862</v>
      </c>
    </row>
  </sheetData>
  <mergeCells count="17">
    <mergeCell ref="A36:M36"/>
    <mergeCell ref="E7:G7"/>
    <mergeCell ref="K7:M7"/>
    <mergeCell ref="H17:J17"/>
    <mergeCell ref="H27:J27"/>
    <mergeCell ref="K17:M17"/>
    <mergeCell ref="H7:J7"/>
    <mergeCell ref="A1:M6"/>
    <mergeCell ref="A27:A28"/>
    <mergeCell ref="B27:D27"/>
    <mergeCell ref="E27:G27"/>
    <mergeCell ref="K27:M27"/>
    <mergeCell ref="A7:A8"/>
    <mergeCell ref="A17:A18"/>
    <mergeCell ref="B17:D17"/>
    <mergeCell ref="E17:G17"/>
    <mergeCell ref="B7:D7"/>
  </mergeCells>
  <printOptions horizontalCentered="1"/>
  <pageMargins left="0.75" right="0.75" top="0.75" bottom="1" header="0.75" footer="0.5"/>
  <pageSetup horizontalDpi="600" verticalDpi="600" orientation="landscape" r:id="rId1"/>
  <headerFooter alignWithMargins="0">
    <oddHeader xml:space="preserve">&amp;C
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G1" sqref="G1:K16384"/>
    </sheetView>
  </sheetViews>
  <sheetFormatPr defaultColWidth="9.140625" defaultRowHeight="16.5" customHeight="1"/>
  <cols>
    <col min="1" max="1" width="21.00390625" style="2" customWidth="1"/>
    <col min="2" max="6" width="9.140625" style="2" customWidth="1"/>
    <col min="7" max="11" width="0" style="80" hidden="1" customWidth="1"/>
    <col min="12" max="16384" width="9.140625" style="2" customWidth="1"/>
  </cols>
  <sheetData>
    <row r="1" spans="1:11" ht="12.75" customHeight="1">
      <c r="A1" s="81" t="s">
        <v>243</v>
      </c>
      <c r="B1" s="81"/>
      <c r="C1" s="81"/>
      <c r="D1" s="81"/>
      <c r="G1" s="80" t="s">
        <v>229</v>
      </c>
      <c r="H1" s="80" t="s">
        <v>140</v>
      </c>
      <c r="I1" s="80" t="s">
        <v>170</v>
      </c>
      <c r="J1" s="80" t="s">
        <v>141</v>
      </c>
      <c r="K1" s="80" t="s">
        <v>142</v>
      </c>
    </row>
    <row r="2" spans="1:11" ht="12.75" customHeight="1">
      <c r="A2" s="81"/>
      <c r="B2" s="81"/>
      <c r="C2" s="81"/>
      <c r="D2" s="81"/>
      <c r="G2" s="80" t="s">
        <v>187</v>
      </c>
      <c r="H2" s="80" t="s">
        <v>171</v>
      </c>
      <c r="I2" s="80" t="s">
        <v>172</v>
      </c>
      <c r="J2" s="80">
        <v>16.126383733</v>
      </c>
      <c r="K2" s="80">
        <v>18.73173048</v>
      </c>
    </row>
    <row r="3" spans="1:11" ht="12.75" customHeight="1">
      <c r="A3" s="81"/>
      <c r="B3" s="81"/>
      <c r="C3" s="81"/>
      <c r="D3" s="81"/>
      <c r="G3" s="80" t="s">
        <v>188</v>
      </c>
      <c r="H3" s="80" t="s">
        <v>171</v>
      </c>
      <c r="I3" s="80" t="s">
        <v>172</v>
      </c>
      <c r="J3" s="80">
        <v>28.338615451</v>
      </c>
      <c r="K3" s="80">
        <v>26.887770363</v>
      </c>
    </row>
    <row r="4" spans="1:11" ht="12.75" customHeight="1">
      <c r="A4" s="81"/>
      <c r="B4" s="81"/>
      <c r="C4" s="81"/>
      <c r="D4" s="81"/>
      <c r="G4" s="80" t="s">
        <v>51</v>
      </c>
      <c r="H4" s="80" t="s">
        <v>171</v>
      </c>
      <c r="I4" s="80" t="s">
        <v>172</v>
      </c>
      <c r="J4" s="80">
        <v>34.490382181</v>
      </c>
      <c r="K4" s="80">
        <v>35.188490542</v>
      </c>
    </row>
    <row r="5" spans="1:11" ht="12.75" customHeight="1">
      <c r="A5" s="81"/>
      <c r="B5" s="81"/>
      <c r="C5" s="81"/>
      <c r="D5" s="81"/>
      <c r="G5" s="80" t="s">
        <v>189</v>
      </c>
      <c r="H5" s="80" t="s">
        <v>171</v>
      </c>
      <c r="I5" s="80" t="s">
        <v>172</v>
      </c>
      <c r="J5" s="80">
        <v>20.738206566</v>
      </c>
      <c r="K5" s="80">
        <v>18.96300714</v>
      </c>
    </row>
    <row r="6" spans="1:11" ht="12.75" customHeight="1">
      <c r="A6" s="82"/>
      <c r="B6" s="82"/>
      <c r="C6" s="82"/>
      <c r="D6" s="82"/>
      <c r="G6" s="80" t="s">
        <v>98</v>
      </c>
      <c r="H6" s="80" t="s">
        <v>171</v>
      </c>
      <c r="I6" s="80" t="s">
        <v>172</v>
      </c>
      <c r="J6" s="80">
        <v>0.3064120685</v>
      </c>
      <c r="K6" s="80">
        <v>0.2290014742</v>
      </c>
    </row>
    <row r="7" spans="1:4" ht="16.5" customHeight="1">
      <c r="A7" s="83" t="s">
        <v>45</v>
      </c>
      <c r="B7" s="83">
        <v>1987</v>
      </c>
      <c r="C7" s="84" t="s">
        <v>232</v>
      </c>
      <c r="D7" s="84" t="s">
        <v>234</v>
      </c>
    </row>
    <row r="8" spans="1:4" ht="16.5" customHeight="1">
      <c r="A8" s="83"/>
      <c r="B8" s="83"/>
      <c r="C8" s="90"/>
      <c r="D8" s="90"/>
    </row>
    <row r="9" spans="1:6" ht="16.5" customHeight="1">
      <c r="A9" s="13" t="s">
        <v>93</v>
      </c>
      <c r="B9" s="14">
        <v>19.6</v>
      </c>
      <c r="C9" s="15">
        <f>VLOOKUP(A9,G:K,4,FALSE)</f>
        <v>16.126383733</v>
      </c>
      <c r="D9" s="15">
        <f>VLOOKUP(A9,G:K,5,FALSE)</f>
        <v>18.73173048</v>
      </c>
      <c r="F9" s="54"/>
    </row>
    <row r="10" spans="1:6" ht="16.5" customHeight="1">
      <c r="A10" s="13" t="s">
        <v>50</v>
      </c>
      <c r="B10" s="14">
        <v>40.4</v>
      </c>
      <c r="C10" s="15">
        <f>VLOOKUP(A10,G:K,4,FALSE)</f>
        <v>28.338615451</v>
      </c>
      <c r="D10" s="15">
        <f>VLOOKUP(A10,G:K,5,FALSE)</f>
        <v>26.887770363</v>
      </c>
      <c r="F10" s="54"/>
    </row>
    <row r="11" spans="1:6" ht="16.5" customHeight="1">
      <c r="A11" s="13" t="s">
        <v>84</v>
      </c>
      <c r="B11" s="14">
        <v>29.6</v>
      </c>
      <c r="C11" s="15">
        <f>VLOOKUP(A11,G:K,4,FALSE)</f>
        <v>34.490382181</v>
      </c>
      <c r="D11" s="15">
        <f>VLOOKUP(A11,G:K,5,FALSE)</f>
        <v>35.188490542</v>
      </c>
      <c r="F11" s="54"/>
    </row>
    <row r="12" spans="1:6" ht="16.5" customHeight="1">
      <c r="A12" s="13" t="s">
        <v>53</v>
      </c>
      <c r="B12" s="14">
        <v>9.1</v>
      </c>
      <c r="C12" s="15">
        <f>VLOOKUP(A12,G:K,4,FALSE)</f>
        <v>20.738206566</v>
      </c>
      <c r="D12" s="15">
        <f>VLOOKUP(A12,G:K,5,FALSE)</f>
        <v>18.96300714</v>
      </c>
      <c r="F12" s="54"/>
    </row>
    <row r="13" spans="1:6" ht="16.5" customHeight="1">
      <c r="A13" s="13" t="s">
        <v>61</v>
      </c>
      <c r="B13" s="14">
        <v>0.2</v>
      </c>
      <c r="C13" s="15">
        <f>VLOOKUP(A13,G:K,4,FALSE)</f>
        <v>0.3064120685</v>
      </c>
      <c r="D13" s="15">
        <f>VLOOKUP(A13,G:K,5,FALSE)</f>
        <v>0.2290014742</v>
      </c>
      <c r="F13" s="54"/>
    </row>
    <row r="14" spans="1:6" ht="16.5" customHeight="1">
      <c r="A14" s="13" t="s">
        <v>85</v>
      </c>
      <c r="B14" s="15">
        <f>B15-B13-B12-B11-B10-B9</f>
        <v>1.1000000000000014</v>
      </c>
      <c r="C14" s="15" t="s">
        <v>108</v>
      </c>
      <c r="D14" s="15" t="s">
        <v>108</v>
      </c>
      <c r="F14" s="54"/>
    </row>
    <row r="15" spans="1:6" ht="16.5" customHeight="1">
      <c r="A15" s="13" t="s">
        <v>63</v>
      </c>
      <c r="B15" s="14" t="s">
        <v>64</v>
      </c>
      <c r="C15" s="15">
        <f>SUM(C9:C13)</f>
        <v>99.99999999949999</v>
      </c>
      <c r="D15" s="15">
        <f>SUM(D9:D13)</f>
        <v>99.9999999992</v>
      </c>
      <c r="F15" s="54"/>
    </row>
    <row r="16" spans="1:4" ht="16.5" customHeight="1">
      <c r="A16" s="72" t="s">
        <v>106</v>
      </c>
      <c r="B16" s="1"/>
      <c r="C16" s="1"/>
      <c r="D16" s="1"/>
    </row>
    <row r="17" spans="2:4" ht="16.5" customHeight="1">
      <c r="B17" s="1"/>
      <c r="C17" s="1"/>
      <c r="D17" s="1"/>
    </row>
  </sheetData>
  <mergeCells count="5">
    <mergeCell ref="A1:D6"/>
    <mergeCell ref="A7:A8"/>
    <mergeCell ref="D7:D8"/>
    <mergeCell ref="C7:C8"/>
    <mergeCell ref="B7:B8"/>
  </mergeCells>
  <printOptions horizontalCentered="1"/>
  <pageMargins left="0.75" right="0.75" top="1" bottom="1" header="0.7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1"/>
  <sheetViews>
    <sheetView workbookViewId="0" topLeftCell="A1">
      <selection activeCell="Q1" sqref="Q1:X16384"/>
    </sheetView>
  </sheetViews>
  <sheetFormatPr defaultColWidth="9.140625" defaultRowHeight="16.5" customHeight="1"/>
  <cols>
    <col min="1" max="1" width="21.8515625" style="2" customWidth="1"/>
    <col min="2" max="13" width="8.28125" style="2" customWidth="1"/>
    <col min="14" max="16" width="9.140625" style="2" customWidth="1"/>
    <col min="17" max="17" width="0" style="2" hidden="1" customWidth="1"/>
    <col min="18" max="23" width="0" style="80" hidden="1" customWidth="1"/>
    <col min="24" max="24" width="0" style="2" hidden="1" customWidth="1"/>
    <col min="25" max="16384" width="9.140625" style="2" customWidth="1"/>
  </cols>
  <sheetData>
    <row r="1" spans="1:23" ht="12.75" customHeight="1">
      <c r="A1" s="81" t="s">
        <v>244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R1" s="80" t="s">
        <v>160</v>
      </c>
      <c r="S1" s="80" t="s">
        <v>229</v>
      </c>
      <c r="T1" s="80" t="s">
        <v>140</v>
      </c>
      <c r="U1" s="80" t="s">
        <v>170</v>
      </c>
      <c r="V1" s="80" t="s">
        <v>141</v>
      </c>
      <c r="W1" s="80" t="s">
        <v>142</v>
      </c>
    </row>
    <row r="2" spans="1:23" ht="12.7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R2" s="80" t="s">
        <v>161</v>
      </c>
      <c r="S2" s="80" t="s">
        <v>187</v>
      </c>
      <c r="T2" s="80" t="s">
        <v>171</v>
      </c>
      <c r="U2" s="80" t="s">
        <v>172</v>
      </c>
      <c r="V2" s="80">
        <v>16.054801717</v>
      </c>
      <c r="W2" s="80">
        <v>30.731162517</v>
      </c>
    </row>
    <row r="3" spans="1:23" ht="12.7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R3" s="80" t="s">
        <v>161</v>
      </c>
      <c r="S3" s="80" t="s">
        <v>188</v>
      </c>
      <c r="T3" s="80" t="s">
        <v>171</v>
      </c>
      <c r="U3" s="80" t="s">
        <v>172</v>
      </c>
      <c r="V3" s="80">
        <v>21.621724374</v>
      </c>
      <c r="W3" s="80">
        <v>18.351958483</v>
      </c>
    </row>
    <row r="4" spans="1:23" ht="12.7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1"/>
      <c r="O4" s="1"/>
      <c r="P4" s="1"/>
      <c r="Q4" s="1"/>
      <c r="R4" s="80" t="s">
        <v>161</v>
      </c>
      <c r="S4" s="80" t="s">
        <v>51</v>
      </c>
      <c r="T4" s="80" t="s">
        <v>171</v>
      </c>
      <c r="U4" s="80" t="s">
        <v>172</v>
      </c>
      <c r="V4" s="80">
        <v>35.668811823</v>
      </c>
      <c r="W4" s="80">
        <v>26.66338971</v>
      </c>
    </row>
    <row r="5" spans="1:23" ht="12.75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1"/>
      <c r="O5" s="1"/>
      <c r="P5" s="1"/>
      <c r="Q5" s="1"/>
      <c r="R5" s="80" t="s">
        <v>161</v>
      </c>
      <c r="S5" s="80" t="s">
        <v>189</v>
      </c>
      <c r="T5" s="80" t="s">
        <v>171</v>
      </c>
      <c r="U5" s="80" t="s">
        <v>172</v>
      </c>
      <c r="V5" s="80">
        <v>24.64487409</v>
      </c>
      <c r="W5" s="80">
        <v>22.557497208</v>
      </c>
    </row>
    <row r="6" spans="1:23" ht="12.7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1"/>
      <c r="O6" s="1"/>
      <c r="P6" s="1"/>
      <c r="Q6" s="1"/>
      <c r="R6" s="80" t="s">
        <v>161</v>
      </c>
      <c r="S6" s="80" t="s">
        <v>98</v>
      </c>
      <c r="T6" s="80" t="s">
        <v>171</v>
      </c>
      <c r="U6" s="80" t="s">
        <v>172</v>
      </c>
      <c r="V6" s="80">
        <v>2.0097879959</v>
      </c>
      <c r="W6" s="80">
        <v>1.6959920818</v>
      </c>
    </row>
    <row r="7" spans="1:23" ht="16.5" customHeight="1">
      <c r="A7" s="84" t="s">
        <v>45</v>
      </c>
      <c r="B7" s="86" t="s">
        <v>118</v>
      </c>
      <c r="C7" s="87"/>
      <c r="D7" s="88"/>
      <c r="E7" s="86" t="s">
        <v>119</v>
      </c>
      <c r="F7" s="87"/>
      <c r="G7" s="88"/>
      <c r="H7" s="86" t="s">
        <v>22</v>
      </c>
      <c r="I7" s="87"/>
      <c r="J7" s="88"/>
      <c r="K7" s="86" t="s">
        <v>92</v>
      </c>
      <c r="L7" s="87"/>
      <c r="M7" s="88"/>
      <c r="N7" s="1"/>
      <c r="O7" s="1"/>
      <c r="P7" s="1"/>
      <c r="Q7" s="1"/>
      <c r="R7" s="80" t="s">
        <v>162</v>
      </c>
      <c r="S7" s="80" t="s">
        <v>187</v>
      </c>
      <c r="T7" s="80" t="s">
        <v>171</v>
      </c>
      <c r="U7" s="80" t="s">
        <v>172</v>
      </c>
      <c r="V7" s="80">
        <v>15.046009168</v>
      </c>
      <c r="W7" s="80">
        <v>10.739121965</v>
      </c>
    </row>
    <row r="8" spans="1:23" ht="16.5" customHeight="1">
      <c r="A8" s="90"/>
      <c r="B8" s="3">
        <v>1987</v>
      </c>
      <c r="C8" s="55" t="s">
        <v>232</v>
      </c>
      <c r="D8" s="55" t="s">
        <v>234</v>
      </c>
      <c r="E8" s="3">
        <v>1987</v>
      </c>
      <c r="F8" s="55" t="s">
        <v>232</v>
      </c>
      <c r="G8" s="55" t="s">
        <v>234</v>
      </c>
      <c r="H8" s="3">
        <v>1987</v>
      </c>
      <c r="I8" s="55" t="s">
        <v>232</v>
      </c>
      <c r="J8" s="55" t="s">
        <v>234</v>
      </c>
      <c r="K8" s="3">
        <v>1987</v>
      </c>
      <c r="L8" s="55" t="s">
        <v>232</v>
      </c>
      <c r="M8" s="55" t="s">
        <v>234</v>
      </c>
      <c r="N8" s="1"/>
      <c r="O8" s="1"/>
      <c r="P8" s="1"/>
      <c r="Q8" s="1"/>
      <c r="R8" s="80" t="s">
        <v>162</v>
      </c>
      <c r="S8" s="80" t="s">
        <v>188</v>
      </c>
      <c r="T8" s="80" t="s">
        <v>171</v>
      </c>
      <c r="U8" s="80" t="s">
        <v>172</v>
      </c>
      <c r="V8" s="80">
        <v>33.598953548</v>
      </c>
      <c r="W8" s="80">
        <v>31.436347661</v>
      </c>
    </row>
    <row r="9" spans="1:23" ht="16.5" customHeight="1">
      <c r="A9" s="13" t="s">
        <v>93</v>
      </c>
      <c r="B9" s="14">
        <v>39.4</v>
      </c>
      <c r="C9" s="15">
        <f>VLOOKUP(A9,$S$2:$W$6,4,FALSE)</f>
        <v>16.054801717</v>
      </c>
      <c r="D9" s="15">
        <f>VLOOKUP(A9,$S$2:$W$6,5,FALSE)</f>
        <v>30.731162517</v>
      </c>
      <c r="E9" s="14">
        <v>21.1</v>
      </c>
      <c r="F9" s="15">
        <f>VLOOKUP(A9,$S$7:$W$11,4,FALSE)</f>
        <v>15.046009168</v>
      </c>
      <c r="G9" s="15">
        <f>VLOOKUP(A9,$S$7:$W$11,5,FALSE)</f>
        <v>10.739121965</v>
      </c>
      <c r="H9" s="14">
        <v>20.3</v>
      </c>
      <c r="I9" s="15">
        <f>VLOOKUP(A9,$S$12:$W$16,4,FALSE)</f>
        <v>13.178162764</v>
      </c>
      <c r="J9" s="15">
        <f>VLOOKUP(A9,$S$12:$W$16,5,FALSE)</f>
        <v>15.236239979</v>
      </c>
      <c r="K9" s="14">
        <v>17.7</v>
      </c>
      <c r="L9" s="15">
        <f>VLOOKUP(A9,$S$17:$W$21,4,FALSE)</f>
        <v>15.271173479</v>
      </c>
      <c r="M9" s="15">
        <f>VLOOKUP(A9,$S$17:$W$21,5,FALSE)</f>
        <v>15.461164522</v>
      </c>
      <c r="N9" s="1"/>
      <c r="O9" s="1"/>
      <c r="P9" s="1"/>
      <c r="Q9" s="1"/>
      <c r="R9" s="80" t="s">
        <v>162</v>
      </c>
      <c r="S9" s="80" t="s">
        <v>51</v>
      </c>
      <c r="T9" s="80" t="s">
        <v>171</v>
      </c>
      <c r="U9" s="80" t="s">
        <v>172</v>
      </c>
      <c r="V9" s="80">
        <v>25.277734874</v>
      </c>
      <c r="W9" s="80">
        <v>32.986420694</v>
      </c>
    </row>
    <row r="10" spans="1:23" ht="16.5" customHeight="1">
      <c r="A10" s="13" t="s">
        <v>50</v>
      </c>
      <c r="B10" s="14">
        <v>38.8</v>
      </c>
      <c r="C10" s="15">
        <f>VLOOKUP(A10,$S$2:$W$6,4,FALSE)</f>
        <v>21.621724374</v>
      </c>
      <c r="D10" s="15">
        <f>VLOOKUP(A10,$S$2:$W$6,5,FALSE)</f>
        <v>18.351958483</v>
      </c>
      <c r="E10" s="14">
        <v>46.7</v>
      </c>
      <c r="F10" s="15">
        <f>VLOOKUP(A10,$S$7:$W$11,4,FALSE)</f>
        <v>33.598953548</v>
      </c>
      <c r="G10" s="15">
        <f>VLOOKUP(A10,$S$7:$W$11,5,FALSE)</f>
        <v>31.436347661</v>
      </c>
      <c r="H10" s="14">
        <v>41.4</v>
      </c>
      <c r="I10" s="15">
        <f>VLOOKUP(A10,$S$12:$W$16,4,FALSE)</f>
        <v>31.087780507</v>
      </c>
      <c r="J10" s="15">
        <f>VLOOKUP(A10,$S$12:$W$16,5,FALSE)</f>
        <v>27.928369211</v>
      </c>
      <c r="K10" s="14">
        <v>40.8</v>
      </c>
      <c r="L10" s="15">
        <f>VLOOKUP(A10,$S$17:$W$21,4,FALSE)</f>
        <v>28.197881339</v>
      </c>
      <c r="M10" s="15">
        <f>VLOOKUP(A10,$S$17:$W$21,5,FALSE)</f>
        <v>27.211012271</v>
      </c>
      <c r="N10" s="1"/>
      <c r="O10" s="1"/>
      <c r="P10" s="1"/>
      <c r="Q10" s="1"/>
      <c r="R10" s="80" t="s">
        <v>162</v>
      </c>
      <c r="S10" s="80" t="s">
        <v>189</v>
      </c>
      <c r="T10" s="80" t="s">
        <v>171</v>
      </c>
      <c r="U10" s="80" t="s">
        <v>172</v>
      </c>
      <c r="V10" s="80">
        <v>26.077302409</v>
      </c>
      <c r="W10" s="80">
        <v>22.459164677</v>
      </c>
    </row>
    <row r="11" spans="1:23" ht="16.5" customHeight="1">
      <c r="A11" s="13" t="s">
        <v>84</v>
      </c>
      <c r="B11" s="14">
        <v>12.6</v>
      </c>
      <c r="C11" s="15">
        <f>VLOOKUP(A11,$S$2:$W$6,4,FALSE)</f>
        <v>35.668811823</v>
      </c>
      <c r="D11" s="15">
        <f>VLOOKUP(A11,$S$2:$W$6,5,FALSE)</f>
        <v>26.66338971</v>
      </c>
      <c r="E11" s="14">
        <v>24.8</v>
      </c>
      <c r="F11" s="15">
        <f>VLOOKUP(A11,$S$7:$W$11,4,FALSE)</f>
        <v>25.277734874</v>
      </c>
      <c r="G11" s="15">
        <f>VLOOKUP(A11,$S$7:$W$11,5,FALSE)</f>
        <v>32.986420694</v>
      </c>
      <c r="H11" s="14">
        <v>30.7</v>
      </c>
      <c r="I11" s="15">
        <f>VLOOKUP(A11,$S$12:$W$16,4,FALSE)</f>
        <v>32.033241486</v>
      </c>
      <c r="J11" s="15">
        <f>VLOOKUP(A11,$S$12:$W$16,5,FALSE)</f>
        <v>36.116513179</v>
      </c>
      <c r="K11" s="14">
        <v>30.8</v>
      </c>
      <c r="L11" s="15">
        <f>VLOOKUP(A11,$S$17:$W$21,4,FALSE)</f>
        <v>34.794802494</v>
      </c>
      <c r="M11" s="15">
        <f>VLOOKUP(A11,$S$17:$W$21,5,FALSE)</f>
        <v>36.022314746</v>
      </c>
      <c r="N11" s="1"/>
      <c r="O11" s="1"/>
      <c r="P11" s="1"/>
      <c r="Q11" s="1"/>
      <c r="R11" s="80" t="s">
        <v>162</v>
      </c>
      <c r="S11" s="80" t="s">
        <v>98</v>
      </c>
      <c r="T11" s="80" t="s">
        <v>171</v>
      </c>
      <c r="U11" s="80" t="s">
        <v>172</v>
      </c>
      <c r="V11" s="80">
        <v>0</v>
      </c>
      <c r="W11" s="80">
        <v>2.378945003</v>
      </c>
    </row>
    <row r="12" spans="1:23" ht="16.5" customHeight="1">
      <c r="A12" s="13" t="s">
        <v>53</v>
      </c>
      <c r="B12" s="14">
        <v>3.2</v>
      </c>
      <c r="C12" s="15">
        <f>VLOOKUP(A12,$S$2:$W$6,4,FALSE)</f>
        <v>24.64487409</v>
      </c>
      <c r="D12" s="15">
        <f>VLOOKUP(A12,$S$2:$W$6,5,FALSE)</f>
        <v>22.557497208</v>
      </c>
      <c r="E12" s="14">
        <v>6.7</v>
      </c>
      <c r="F12" s="15">
        <f>VLOOKUP(A12,$S$7:$W$11,4,FALSE)</f>
        <v>26.077302409</v>
      </c>
      <c r="G12" s="15">
        <f>VLOOKUP(A12,$S$7:$W$11,5,FALSE)</f>
        <v>22.459164677</v>
      </c>
      <c r="H12" s="14">
        <v>6.3</v>
      </c>
      <c r="I12" s="15">
        <f>VLOOKUP(A12,$S$12:$W$16,4,FALSE)</f>
        <v>22.763014139</v>
      </c>
      <c r="J12" s="15">
        <f>VLOOKUP(A12,$S$12:$W$16,5,FALSE)</f>
        <v>20.280290743</v>
      </c>
      <c r="K12" s="14">
        <v>9.8</v>
      </c>
      <c r="L12" s="15">
        <f>VLOOKUP(A12,$S$17:$W$21,4,FALSE)</f>
        <v>21.659176979</v>
      </c>
      <c r="M12" s="15">
        <f>VLOOKUP(A12,$S$17:$W$21,5,FALSE)</f>
        <v>21.082734658</v>
      </c>
      <c r="N12" s="1"/>
      <c r="O12" s="1"/>
      <c r="P12" s="1"/>
      <c r="Q12" s="1"/>
      <c r="R12" s="80" t="s">
        <v>163</v>
      </c>
      <c r="S12" s="80" t="s">
        <v>187</v>
      </c>
      <c r="T12" s="80" t="s">
        <v>171</v>
      </c>
      <c r="U12" s="80" t="s">
        <v>172</v>
      </c>
      <c r="V12" s="80">
        <v>13.178162764</v>
      </c>
      <c r="W12" s="80">
        <v>15.236239979</v>
      </c>
    </row>
    <row r="13" spans="1:23" ht="16.5" customHeight="1">
      <c r="A13" s="13" t="s">
        <v>61</v>
      </c>
      <c r="B13" s="14">
        <v>0.2</v>
      </c>
      <c r="C13" s="15">
        <f>VLOOKUP(A13,$S$2:$W$6,4,FALSE)</f>
        <v>2.0097879959</v>
      </c>
      <c r="D13" s="15">
        <f>VLOOKUP(A13,$S$2:$W$6,5,FALSE)</f>
        <v>1.6959920818</v>
      </c>
      <c r="E13" s="14" t="s">
        <v>76</v>
      </c>
      <c r="F13" s="15">
        <f>VLOOKUP(A13,$S$7:$W$11,4,FALSE)</f>
        <v>0</v>
      </c>
      <c r="G13" s="15">
        <f>VLOOKUP(A13,$S$7:$W$11,5,FALSE)</f>
        <v>2.378945003</v>
      </c>
      <c r="H13" s="14">
        <v>0.3</v>
      </c>
      <c r="I13" s="15">
        <f>VLOOKUP(A13,$S$12:$W$16,4,FALSE)</f>
        <v>0.9378011036</v>
      </c>
      <c r="J13" s="15">
        <f>VLOOKUP(A13,$S$12:$W$16,5,FALSE)</f>
        <v>0.438586888</v>
      </c>
      <c r="K13" s="14" t="s">
        <v>76</v>
      </c>
      <c r="L13" s="15">
        <f>VLOOKUP(A13,$S$17:$W$21,4,FALSE)</f>
        <v>0.0769657079</v>
      </c>
      <c r="M13" s="15">
        <f>VLOOKUP(A13,$S$17:$W$21,5,FALSE)</f>
        <v>0.2227738037</v>
      </c>
      <c r="N13" s="1"/>
      <c r="O13" s="1"/>
      <c r="P13" s="1"/>
      <c r="Q13" s="1"/>
      <c r="R13" s="80" t="s">
        <v>163</v>
      </c>
      <c r="S13" s="80" t="s">
        <v>188</v>
      </c>
      <c r="T13" s="80" t="s">
        <v>171</v>
      </c>
      <c r="U13" s="80" t="s">
        <v>172</v>
      </c>
      <c r="V13" s="80">
        <v>31.087780507</v>
      </c>
      <c r="W13" s="80">
        <v>27.928369211</v>
      </c>
    </row>
    <row r="14" spans="1:23" ht="16.5" customHeight="1">
      <c r="A14" s="13" t="s">
        <v>85</v>
      </c>
      <c r="B14" s="15">
        <f>B15-B13-B12-B11-B10-B9</f>
        <v>5.800000000000004</v>
      </c>
      <c r="C14" s="15" t="s">
        <v>108</v>
      </c>
      <c r="D14" s="15" t="s">
        <v>108</v>
      </c>
      <c r="E14" s="15">
        <f>E15-E13-E12-E11-E10-E9</f>
        <v>0.6999999999999957</v>
      </c>
      <c r="F14" s="15" t="s">
        <v>108</v>
      </c>
      <c r="G14" s="15" t="s">
        <v>108</v>
      </c>
      <c r="H14" s="15">
        <f>H15-H13-H12-H11-H10-H9</f>
        <v>1.0000000000000036</v>
      </c>
      <c r="I14" s="15" t="s">
        <v>108</v>
      </c>
      <c r="J14" s="15" t="s">
        <v>108</v>
      </c>
      <c r="K14" s="15">
        <f>K15-K13-K12-K11-K10-K9</f>
        <v>0.9000000000000092</v>
      </c>
      <c r="L14" s="15" t="s">
        <v>108</v>
      </c>
      <c r="M14" s="15" t="s">
        <v>108</v>
      </c>
      <c r="N14" s="1"/>
      <c r="O14" s="1"/>
      <c r="P14" s="1"/>
      <c r="Q14" s="1"/>
      <c r="R14" s="80" t="s">
        <v>163</v>
      </c>
      <c r="S14" s="80" t="s">
        <v>51</v>
      </c>
      <c r="T14" s="80" t="s">
        <v>171</v>
      </c>
      <c r="U14" s="80" t="s">
        <v>172</v>
      </c>
      <c r="V14" s="80">
        <v>32.033241486</v>
      </c>
      <c r="W14" s="80">
        <v>36.116513179</v>
      </c>
    </row>
    <row r="15" spans="1:23" ht="16.5" customHeight="1">
      <c r="A15" s="13" t="s">
        <v>63</v>
      </c>
      <c r="B15" s="14" t="s">
        <v>64</v>
      </c>
      <c r="C15" s="15">
        <f>SUM(C9:C13)</f>
        <v>99.9999999999</v>
      </c>
      <c r="D15" s="15">
        <f>SUM(D9:D13)</f>
        <v>99.99999999980001</v>
      </c>
      <c r="E15" s="14" t="s">
        <v>64</v>
      </c>
      <c r="F15" s="15">
        <f>SUM(F9:F13)</f>
        <v>99.999999999</v>
      </c>
      <c r="G15" s="15">
        <f>SUM(G9:G13)</f>
        <v>100</v>
      </c>
      <c r="H15" s="14" t="s">
        <v>64</v>
      </c>
      <c r="I15" s="15">
        <f>SUM(I9:I13)</f>
        <v>99.9999999996</v>
      </c>
      <c r="J15" s="15">
        <f>SUM(J9:J13)</f>
        <v>100</v>
      </c>
      <c r="K15" s="14" t="s">
        <v>64</v>
      </c>
      <c r="L15" s="15">
        <f>SUM(L9:L13)</f>
        <v>99.9999999989</v>
      </c>
      <c r="M15" s="15">
        <f>SUM(M9:M13)</f>
        <v>100.0000000007</v>
      </c>
      <c r="N15" s="1"/>
      <c r="O15" s="1"/>
      <c r="P15" s="1"/>
      <c r="Q15" s="1"/>
      <c r="R15" s="80" t="s">
        <v>163</v>
      </c>
      <c r="S15" s="80" t="s">
        <v>189</v>
      </c>
      <c r="T15" s="80" t="s">
        <v>171</v>
      </c>
      <c r="U15" s="80" t="s">
        <v>172</v>
      </c>
      <c r="V15" s="80">
        <v>22.763014139</v>
      </c>
      <c r="W15" s="80">
        <v>20.280290743</v>
      </c>
    </row>
    <row r="16" spans="1:23" ht="16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80" t="s">
        <v>163</v>
      </c>
      <c r="S16" s="80" t="s">
        <v>98</v>
      </c>
      <c r="T16" s="80" t="s">
        <v>171</v>
      </c>
      <c r="U16" s="80" t="s">
        <v>172</v>
      </c>
      <c r="V16" s="80">
        <v>0.9378011036</v>
      </c>
      <c r="W16" s="80">
        <v>0.438586888</v>
      </c>
    </row>
    <row r="17" spans="1:23" ht="16.5" customHeight="1">
      <c r="A17" s="83" t="s">
        <v>45</v>
      </c>
      <c r="B17" s="86" t="s">
        <v>26</v>
      </c>
      <c r="C17" s="87"/>
      <c r="D17" s="88"/>
      <c r="E17" s="86" t="s">
        <v>27</v>
      </c>
      <c r="F17" s="87"/>
      <c r="G17" s="88"/>
      <c r="H17" s="86" t="s">
        <v>28</v>
      </c>
      <c r="I17" s="87"/>
      <c r="J17" s="88"/>
      <c r="K17" s="3" t="s">
        <v>29</v>
      </c>
      <c r="L17" s="86" t="s">
        <v>109</v>
      </c>
      <c r="M17" s="88"/>
      <c r="N17" s="86" t="s">
        <v>110</v>
      </c>
      <c r="O17" s="88"/>
      <c r="R17" s="80" t="s">
        <v>164</v>
      </c>
      <c r="S17" s="80" t="s">
        <v>187</v>
      </c>
      <c r="T17" s="80" t="s">
        <v>171</v>
      </c>
      <c r="U17" s="80" t="s">
        <v>172</v>
      </c>
      <c r="V17" s="80">
        <v>15.271173479</v>
      </c>
      <c r="W17" s="80">
        <v>15.461164522</v>
      </c>
    </row>
    <row r="18" spans="1:23" ht="16.5" customHeight="1">
      <c r="A18" s="83"/>
      <c r="B18" s="3">
        <v>1987</v>
      </c>
      <c r="C18" s="55" t="s">
        <v>232</v>
      </c>
      <c r="D18" s="55" t="s">
        <v>234</v>
      </c>
      <c r="E18" s="3">
        <v>1987</v>
      </c>
      <c r="F18" s="55" t="s">
        <v>232</v>
      </c>
      <c r="G18" s="55" t="s">
        <v>234</v>
      </c>
      <c r="H18" s="3">
        <v>1987</v>
      </c>
      <c r="I18" s="55" t="s">
        <v>232</v>
      </c>
      <c r="J18" s="55" t="s">
        <v>234</v>
      </c>
      <c r="K18" s="3">
        <v>1987</v>
      </c>
      <c r="L18" s="55" t="s">
        <v>232</v>
      </c>
      <c r="M18" s="55" t="s">
        <v>234</v>
      </c>
      <c r="N18" s="55" t="s">
        <v>232</v>
      </c>
      <c r="O18" s="55" t="s">
        <v>234</v>
      </c>
      <c r="R18" s="80" t="s">
        <v>164</v>
      </c>
      <c r="S18" s="80" t="s">
        <v>188</v>
      </c>
      <c r="T18" s="80" t="s">
        <v>171</v>
      </c>
      <c r="U18" s="80" t="s">
        <v>172</v>
      </c>
      <c r="V18" s="80">
        <v>28.197881339</v>
      </c>
      <c r="W18" s="80">
        <v>27.211012271</v>
      </c>
    </row>
    <row r="19" spans="1:23" ht="16.5" customHeight="1">
      <c r="A19" s="13" t="s">
        <v>93</v>
      </c>
      <c r="B19" s="14" t="s">
        <v>97</v>
      </c>
      <c r="C19" s="15">
        <f>VLOOKUP(A19,$S$22:$W$26,4,FALSE)</f>
        <v>14.541042491</v>
      </c>
      <c r="D19" s="15">
        <f>VLOOKUP(A19,$S$22:$W$26,5,FALSE)</f>
        <v>18.147445924</v>
      </c>
      <c r="E19" s="14">
        <v>19.7</v>
      </c>
      <c r="F19" s="15">
        <f>VLOOKUP(A19,$S$27:$W$31,4,FALSE)</f>
        <v>14.022581246</v>
      </c>
      <c r="G19" s="15">
        <f>VLOOKUP(A19,$S$27:$W$31,5,FALSE)</f>
        <v>18.554032645</v>
      </c>
      <c r="H19" s="14">
        <v>23.6</v>
      </c>
      <c r="I19" s="15">
        <f>VLOOKUP(A19,$S$32:$W$36,4,FALSE)</f>
        <v>18.104408885</v>
      </c>
      <c r="J19" s="15">
        <f>VLOOKUP(A19,$S$32:$W$36,5,FALSE)</f>
        <v>17.562042989</v>
      </c>
      <c r="K19" s="14">
        <v>19.5</v>
      </c>
      <c r="L19" s="15">
        <f>VLOOKUP(A19,$S$37:$W$41,4,FALSE)</f>
        <v>19.646699823</v>
      </c>
      <c r="M19" s="15">
        <f>VLOOKUP(A19,$S$37:$W$41,5,FALSE)</f>
        <v>25.108102715</v>
      </c>
      <c r="N19" s="15">
        <f>VLOOKUP(A19,$S$42:$W$46,4,FALSE)</f>
        <v>20.990780654</v>
      </c>
      <c r="O19" s="15">
        <f>VLOOKUP(A19,$S$42:$W$46,5,FALSE)</f>
        <v>22.629146073</v>
      </c>
      <c r="R19" s="80" t="s">
        <v>164</v>
      </c>
      <c r="S19" s="80" t="s">
        <v>51</v>
      </c>
      <c r="T19" s="80" t="s">
        <v>171</v>
      </c>
      <c r="U19" s="80" t="s">
        <v>172</v>
      </c>
      <c r="V19" s="80">
        <v>34.794802494</v>
      </c>
      <c r="W19" s="80">
        <v>36.022314746</v>
      </c>
    </row>
    <row r="20" spans="1:23" ht="16.5" customHeight="1">
      <c r="A20" s="13" t="s">
        <v>50</v>
      </c>
      <c r="B20" s="14">
        <v>41.3</v>
      </c>
      <c r="C20" s="15">
        <f>VLOOKUP(A20,$S$22:$W$26,4,FALSE)</f>
        <v>28.821290389</v>
      </c>
      <c r="D20" s="15">
        <f>VLOOKUP(A20,$S$22:$W$26,5,FALSE)</f>
        <v>26.744731371</v>
      </c>
      <c r="E20" s="14">
        <v>39.4</v>
      </c>
      <c r="F20" s="15">
        <f>VLOOKUP(A20,$S$27:$W$31,4,FALSE)</f>
        <v>27.522747531</v>
      </c>
      <c r="G20" s="15">
        <f>VLOOKUP(A20,$S$27:$W$31,5,FALSE)</f>
        <v>25.679405572</v>
      </c>
      <c r="H20" s="14">
        <v>37.9</v>
      </c>
      <c r="I20" s="15">
        <f>VLOOKUP(A20,$S$32:$W$36,4,FALSE)</f>
        <v>26.90433375</v>
      </c>
      <c r="J20" s="15">
        <f>VLOOKUP(A20,$S$32:$W$36,5,FALSE)</f>
        <v>28.854144544</v>
      </c>
      <c r="K20" s="14">
        <v>38.2</v>
      </c>
      <c r="L20" s="15">
        <f>VLOOKUP(A20,$S$37:$W$41,4,FALSE)</f>
        <v>25.423365728</v>
      </c>
      <c r="M20" s="15">
        <f>VLOOKUP(A20,$S$37:$W$41,5,FALSE)</f>
        <v>22.451956826</v>
      </c>
      <c r="N20" s="15">
        <f>VLOOKUP(A20,$S$42:$W$46,4,FALSE)</f>
        <v>29.956854087</v>
      </c>
      <c r="O20" s="15">
        <f>VLOOKUP(A20,$S$42:$W$46,5,FALSE)</f>
        <v>28.520285275</v>
      </c>
      <c r="R20" s="80" t="s">
        <v>164</v>
      </c>
      <c r="S20" s="80" t="s">
        <v>189</v>
      </c>
      <c r="T20" s="80" t="s">
        <v>171</v>
      </c>
      <c r="U20" s="80" t="s">
        <v>172</v>
      </c>
      <c r="V20" s="80">
        <v>21.659176979</v>
      </c>
      <c r="W20" s="80">
        <v>21.082734658</v>
      </c>
    </row>
    <row r="21" spans="1:23" ht="16.5" customHeight="1">
      <c r="A21" s="13" t="s">
        <v>84</v>
      </c>
      <c r="B21" s="14">
        <v>31.9</v>
      </c>
      <c r="C21" s="15">
        <f>VLOOKUP(A21,$S$22:$W$26,4,FALSE)</f>
        <v>36.725826375</v>
      </c>
      <c r="D21" s="15">
        <f>VLOOKUP(A21,$S$22:$W$26,5,FALSE)</f>
        <v>36.620504567</v>
      </c>
      <c r="E21" s="14">
        <v>28.2</v>
      </c>
      <c r="F21" s="15">
        <f>VLOOKUP(A21,$S$27:$W$31,4,FALSE)</f>
        <v>37.717239729</v>
      </c>
      <c r="G21" s="15">
        <f>VLOOKUP(A21,$S$27:$W$31,5,FALSE)</f>
        <v>38.590570671</v>
      </c>
      <c r="H21" s="14">
        <v>26.4</v>
      </c>
      <c r="I21" s="15">
        <f>VLOOKUP(A21,$S$32:$W$36,4,FALSE)</f>
        <v>34.281294628</v>
      </c>
      <c r="J21" s="15">
        <f>VLOOKUP(A21,$S$32:$W$36,5,FALSE)</f>
        <v>33.99400814</v>
      </c>
      <c r="K21" s="14" t="s">
        <v>52</v>
      </c>
      <c r="L21" s="15">
        <f>VLOOKUP(A21,$S$37:$W$41,4,FALSE)</f>
        <v>34.592532644</v>
      </c>
      <c r="M21" s="15">
        <f>VLOOKUP(A21,$S$37:$W$41,5,FALSE)</f>
        <v>34.084079513</v>
      </c>
      <c r="N21" s="15">
        <f>VLOOKUP(A21,$S$42:$W$46,4,FALSE)</f>
        <v>29.589957396</v>
      </c>
      <c r="O21" s="15">
        <f>VLOOKUP(A21,$S$42:$W$46,5,FALSE)</f>
        <v>30.56427595</v>
      </c>
      <c r="R21" s="80" t="s">
        <v>164</v>
      </c>
      <c r="S21" s="80" t="s">
        <v>98</v>
      </c>
      <c r="T21" s="80" t="s">
        <v>171</v>
      </c>
      <c r="U21" s="80" t="s">
        <v>172</v>
      </c>
      <c r="V21" s="80">
        <v>0.0769657079</v>
      </c>
      <c r="W21" s="80">
        <v>0.2227738037</v>
      </c>
    </row>
    <row r="22" spans="1:23" ht="16.5" customHeight="1">
      <c r="A22" s="13" t="s">
        <v>53</v>
      </c>
      <c r="B22" s="14">
        <v>9.2</v>
      </c>
      <c r="C22" s="15">
        <f>VLOOKUP(A22,$S$22:$W$26,4,FALSE)</f>
        <v>19.47176097</v>
      </c>
      <c r="D22" s="15">
        <f>VLOOKUP(A22,$S$22:$W$26,5,FALSE)</f>
        <v>18.347724561</v>
      </c>
      <c r="E22" s="14">
        <v>11.6</v>
      </c>
      <c r="F22" s="15">
        <f>VLOOKUP(A22,$S$27:$W$31,4,FALSE)</f>
        <v>20.55219585</v>
      </c>
      <c r="G22" s="15">
        <f>VLOOKUP(A22,$S$27:$W$31,5,FALSE)</f>
        <v>17.120906532</v>
      </c>
      <c r="H22" s="14">
        <v>9.4</v>
      </c>
      <c r="I22" s="15">
        <f>VLOOKUP(A22,$S$32:$W$36,4,FALSE)</f>
        <v>20.709962737</v>
      </c>
      <c r="J22" s="15">
        <f>VLOOKUP(A22,$S$32:$W$36,5,FALSE)</f>
        <v>19.477640573</v>
      </c>
      <c r="K22" s="14">
        <v>11.8</v>
      </c>
      <c r="L22" s="15">
        <f>VLOOKUP(A22,$S$37:$W$41,4,FALSE)</f>
        <v>20.337401806</v>
      </c>
      <c r="M22" s="15">
        <f>VLOOKUP(A22,$S$37:$W$41,5,FALSE)</f>
        <v>18.199906464</v>
      </c>
      <c r="N22" s="15">
        <f>VLOOKUP(A22,$S$42:$W$46,4,FALSE)</f>
        <v>19.283826192</v>
      </c>
      <c r="O22" s="15">
        <f>VLOOKUP(A22,$S$42:$W$46,5,FALSE)</f>
        <v>18.189445925</v>
      </c>
      <c r="R22" s="80" t="s">
        <v>165</v>
      </c>
      <c r="S22" s="80" t="s">
        <v>187</v>
      </c>
      <c r="T22" s="80" t="s">
        <v>171</v>
      </c>
      <c r="U22" s="80" t="s">
        <v>172</v>
      </c>
      <c r="V22" s="80">
        <v>14.541042491</v>
      </c>
      <c r="W22" s="80">
        <v>18.147445924</v>
      </c>
    </row>
    <row r="23" spans="1:23" ht="16.5" customHeight="1">
      <c r="A23" s="13" t="s">
        <v>61</v>
      </c>
      <c r="B23" s="14">
        <v>0.3</v>
      </c>
      <c r="C23" s="15">
        <f>VLOOKUP(A23,$S$22:$W$26,4,FALSE)</f>
        <v>0.4400797744</v>
      </c>
      <c r="D23" s="15">
        <f>VLOOKUP(A23,$S$22:$W$26,5,FALSE)</f>
        <v>0.1395935763</v>
      </c>
      <c r="E23" s="14" t="s">
        <v>76</v>
      </c>
      <c r="F23" s="15">
        <f>VLOOKUP(A23,$S$27:$W$31,4,FALSE)</f>
        <v>0.1852356452</v>
      </c>
      <c r="G23" s="15">
        <f>VLOOKUP(A23,$S$27:$W$31,5,FALSE)</f>
        <v>0.0550845797</v>
      </c>
      <c r="H23" s="14">
        <v>0.7</v>
      </c>
      <c r="I23" s="15">
        <f>VLOOKUP(A23,$S$32:$W$36,4,FALSE)</f>
        <v>0</v>
      </c>
      <c r="J23" s="15">
        <f>VLOOKUP(A23,$S$32:$W$36,5,FALSE)</f>
        <v>0.1121637546</v>
      </c>
      <c r="K23" s="14" t="s">
        <v>76</v>
      </c>
      <c r="L23" s="15">
        <f>VLOOKUP(A23,$S$37:$W$41,4,FALSE)</f>
        <v>0</v>
      </c>
      <c r="M23" s="15">
        <f>VLOOKUP(A23,$S$37:$W$41,5,FALSE)</f>
        <v>0.1559544817</v>
      </c>
      <c r="N23" s="15">
        <f>VLOOKUP(A23,$S$42:$W$46,4,FALSE)</f>
        <v>0.1785816709</v>
      </c>
      <c r="O23" s="15">
        <f>VLOOKUP(A23,$S$42:$W$46,5,FALSE)</f>
        <v>0.0968467766</v>
      </c>
      <c r="R23" s="80" t="s">
        <v>165</v>
      </c>
      <c r="S23" s="80" t="s">
        <v>188</v>
      </c>
      <c r="T23" s="80" t="s">
        <v>171</v>
      </c>
      <c r="U23" s="80" t="s">
        <v>172</v>
      </c>
      <c r="V23" s="80">
        <v>28.821290389</v>
      </c>
      <c r="W23" s="80">
        <v>26.744731371</v>
      </c>
    </row>
    <row r="24" spans="1:23" ht="16.5" customHeight="1">
      <c r="A24" s="13" t="s">
        <v>85</v>
      </c>
      <c r="B24" s="15">
        <f>B25-B23-B22-B21-B20-B19</f>
        <v>0.30000000000000426</v>
      </c>
      <c r="C24" s="15" t="s">
        <v>108</v>
      </c>
      <c r="D24" s="15" t="s">
        <v>108</v>
      </c>
      <c r="E24" s="15">
        <f>E25-E23-E22-E21-E20-E19</f>
        <v>1.100000000000005</v>
      </c>
      <c r="F24" s="15" t="s">
        <v>108</v>
      </c>
      <c r="G24" s="15" t="s">
        <v>108</v>
      </c>
      <c r="H24" s="15">
        <f>H25-H23-H22-H21-H20-H19</f>
        <v>1.999999999999993</v>
      </c>
      <c r="I24" s="15" t="s">
        <v>108</v>
      </c>
      <c r="J24" s="15" t="s">
        <v>108</v>
      </c>
      <c r="K24" s="15">
        <f>K25-K23-K22-K21-K20-K19</f>
        <v>0.5</v>
      </c>
      <c r="L24" s="15" t="s">
        <v>108</v>
      </c>
      <c r="M24" s="15" t="s">
        <v>108</v>
      </c>
      <c r="N24" s="15" t="s">
        <v>108</v>
      </c>
      <c r="O24" s="15" t="s">
        <v>108</v>
      </c>
      <c r="R24" s="80" t="s">
        <v>165</v>
      </c>
      <c r="S24" s="80" t="s">
        <v>51</v>
      </c>
      <c r="T24" s="80" t="s">
        <v>171</v>
      </c>
      <c r="U24" s="80" t="s">
        <v>172</v>
      </c>
      <c r="V24" s="80">
        <v>36.725826375</v>
      </c>
      <c r="W24" s="80">
        <v>36.620504567</v>
      </c>
    </row>
    <row r="25" spans="1:23" ht="16.5" customHeight="1">
      <c r="A25" s="13" t="s">
        <v>63</v>
      </c>
      <c r="B25" s="14" t="s">
        <v>64</v>
      </c>
      <c r="C25" s="15">
        <f>SUM(C19:C23)</f>
        <v>99.99999999939999</v>
      </c>
      <c r="D25" s="15">
        <f>SUM(D19:D23)</f>
        <v>99.9999999993</v>
      </c>
      <c r="E25" s="14" t="s">
        <v>64</v>
      </c>
      <c r="F25" s="15">
        <f>SUM(F19:F23)</f>
        <v>100.00000000120001</v>
      </c>
      <c r="G25" s="15">
        <f>SUM(G19:G23)</f>
        <v>99.9999999997</v>
      </c>
      <c r="H25" s="14" t="s">
        <v>64</v>
      </c>
      <c r="I25" s="15">
        <f>SUM(I19:I23)</f>
        <v>100</v>
      </c>
      <c r="J25" s="15">
        <f>SUM(J19:J23)</f>
        <v>100.00000000060001</v>
      </c>
      <c r="K25" s="14" t="s">
        <v>64</v>
      </c>
      <c r="L25" s="15">
        <f>SUM(L19:L23)</f>
        <v>100.000000001</v>
      </c>
      <c r="M25" s="15">
        <f>SUM(M19:M23)</f>
        <v>99.9999999997</v>
      </c>
      <c r="N25" s="15">
        <f>SUM(N19:N23)</f>
        <v>99.99999999990001</v>
      </c>
      <c r="O25" s="15">
        <f>SUM(O19:O23)</f>
        <v>99.9999999996</v>
      </c>
      <c r="R25" s="80" t="s">
        <v>165</v>
      </c>
      <c r="S25" s="80" t="s">
        <v>189</v>
      </c>
      <c r="T25" s="80" t="s">
        <v>171</v>
      </c>
      <c r="U25" s="80" t="s">
        <v>172</v>
      </c>
      <c r="V25" s="80">
        <v>19.47176097</v>
      </c>
      <c r="W25" s="80">
        <v>18.347724561</v>
      </c>
    </row>
    <row r="26" spans="1:23" ht="16.5" customHeight="1">
      <c r="A26" s="72" t="s">
        <v>106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80" t="s">
        <v>165</v>
      </c>
      <c r="S26" s="80" t="s">
        <v>98</v>
      </c>
      <c r="T26" s="80" t="s">
        <v>171</v>
      </c>
      <c r="U26" s="80" t="s">
        <v>172</v>
      </c>
      <c r="V26" s="80">
        <v>0.4400797744</v>
      </c>
      <c r="W26" s="80">
        <v>0.1395935763</v>
      </c>
    </row>
    <row r="27" spans="2:23" ht="16.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80" t="s">
        <v>166</v>
      </c>
      <c r="S27" s="80" t="s">
        <v>187</v>
      </c>
      <c r="T27" s="80" t="s">
        <v>171</v>
      </c>
      <c r="U27" s="80" t="s">
        <v>172</v>
      </c>
      <c r="V27" s="80">
        <v>14.022581246</v>
      </c>
      <c r="W27" s="80">
        <v>18.554032645</v>
      </c>
    </row>
    <row r="28" spans="1:23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80" t="s">
        <v>166</v>
      </c>
      <c r="S28" s="80" t="s">
        <v>188</v>
      </c>
      <c r="T28" s="80" t="s">
        <v>171</v>
      </c>
      <c r="U28" s="80" t="s">
        <v>172</v>
      </c>
      <c r="V28" s="80">
        <v>27.522747531</v>
      </c>
      <c r="W28" s="80">
        <v>25.679405572</v>
      </c>
    </row>
    <row r="29" spans="1:23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80" t="s">
        <v>166</v>
      </c>
      <c r="S29" s="80" t="s">
        <v>51</v>
      </c>
      <c r="T29" s="80" t="s">
        <v>171</v>
      </c>
      <c r="U29" s="80" t="s">
        <v>172</v>
      </c>
      <c r="V29" s="80">
        <v>37.717239729</v>
      </c>
      <c r="W29" s="80">
        <v>38.590570671</v>
      </c>
    </row>
    <row r="30" spans="1:23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80" t="s">
        <v>166</v>
      </c>
      <c r="S30" s="80" t="s">
        <v>189</v>
      </c>
      <c r="T30" s="80" t="s">
        <v>171</v>
      </c>
      <c r="U30" s="80" t="s">
        <v>172</v>
      </c>
      <c r="V30" s="80">
        <v>20.55219585</v>
      </c>
      <c r="W30" s="80">
        <v>17.120906532</v>
      </c>
    </row>
    <row r="31" spans="1:23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80" t="s">
        <v>166</v>
      </c>
      <c r="S31" s="80" t="s">
        <v>98</v>
      </c>
      <c r="T31" s="80" t="s">
        <v>171</v>
      </c>
      <c r="U31" s="80" t="s">
        <v>172</v>
      </c>
      <c r="V31" s="80">
        <v>0.1852356452</v>
      </c>
      <c r="W31" s="80">
        <v>0.0550845797</v>
      </c>
    </row>
    <row r="32" spans="1:23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80" t="s">
        <v>167</v>
      </c>
      <c r="S32" s="80" t="s">
        <v>187</v>
      </c>
      <c r="T32" s="80" t="s">
        <v>171</v>
      </c>
      <c r="U32" s="80" t="s">
        <v>172</v>
      </c>
      <c r="V32" s="80">
        <v>18.104408885</v>
      </c>
      <c r="W32" s="80">
        <v>17.562042989</v>
      </c>
    </row>
    <row r="33" spans="1:23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80" t="s">
        <v>167</v>
      </c>
      <c r="S33" s="80" t="s">
        <v>188</v>
      </c>
      <c r="T33" s="80" t="s">
        <v>171</v>
      </c>
      <c r="U33" s="80" t="s">
        <v>172</v>
      </c>
      <c r="V33" s="80">
        <v>26.90433375</v>
      </c>
      <c r="W33" s="80">
        <v>28.854144544</v>
      </c>
    </row>
    <row r="34" spans="1:23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80" t="s">
        <v>167</v>
      </c>
      <c r="S34" s="80" t="s">
        <v>51</v>
      </c>
      <c r="T34" s="80" t="s">
        <v>171</v>
      </c>
      <c r="U34" s="80" t="s">
        <v>172</v>
      </c>
      <c r="V34" s="80">
        <v>34.281294628</v>
      </c>
      <c r="W34" s="80">
        <v>33.99400814</v>
      </c>
    </row>
    <row r="35" spans="1:23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80" t="s">
        <v>167</v>
      </c>
      <c r="S35" s="80" t="s">
        <v>189</v>
      </c>
      <c r="T35" s="80" t="s">
        <v>171</v>
      </c>
      <c r="U35" s="80" t="s">
        <v>172</v>
      </c>
      <c r="V35" s="80">
        <v>20.709962737</v>
      </c>
      <c r="W35" s="80">
        <v>19.477640573</v>
      </c>
    </row>
    <row r="36" spans="1:23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80" t="s">
        <v>167</v>
      </c>
      <c r="S36" s="80" t="s">
        <v>98</v>
      </c>
      <c r="T36" s="80" t="s">
        <v>171</v>
      </c>
      <c r="U36" s="80" t="s">
        <v>172</v>
      </c>
      <c r="V36" s="80">
        <v>0</v>
      </c>
      <c r="W36" s="80">
        <v>0.1121637546</v>
      </c>
    </row>
    <row r="37" spans="1:23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80" t="s">
        <v>168</v>
      </c>
      <c r="S37" s="80" t="s">
        <v>187</v>
      </c>
      <c r="T37" s="80" t="s">
        <v>171</v>
      </c>
      <c r="U37" s="80" t="s">
        <v>172</v>
      </c>
      <c r="V37" s="80">
        <v>19.646699823</v>
      </c>
      <c r="W37" s="80">
        <v>25.108102715</v>
      </c>
    </row>
    <row r="38" spans="1:23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80" t="s">
        <v>168</v>
      </c>
      <c r="S38" s="80" t="s">
        <v>188</v>
      </c>
      <c r="T38" s="80" t="s">
        <v>171</v>
      </c>
      <c r="U38" s="80" t="s">
        <v>172</v>
      </c>
      <c r="V38" s="80">
        <v>25.423365728</v>
      </c>
      <c r="W38" s="80">
        <v>22.451956826</v>
      </c>
    </row>
    <row r="39" spans="1:23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80" t="s">
        <v>168</v>
      </c>
      <c r="S39" s="80" t="s">
        <v>51</v>
      </c>
      <c r="T39" s="80" t="s">
        <v>171</v>
      </c>
      <c r="U39" s="80" t="s">
        <v>172</v>
      </c>
      <c r="V39" s="80">
        <v>34.592532644</v>
      </c>
      <c r="W39" s="80">
        <v>34.084079513</v>
      </c>
    </row>
    <row r="40" spans="18:23" ht="16.5" customHeight="1">
      <c r="R40" s="80" t="s">
        <v>168</v>
      </c>
      <c r="S40" s="80" t="s">
        <v>189</v>
      </c>
      <c r="T40" s="80" t="s">
        <v>171</v>
      </c>
      <c r="U40" s="80" t="s">
        <v>172</v>
      </c>
      <c r="V40" s="80">
        <v>20.337401806</v>
      </c>
      <c r="W40" s="80">
        <v>18.199906464</v>
      </c>
    </row>
    <row r="41" spans="18:23" ht="16.5" customHeight="1">
      <c r="R41" s="80" t="s">
        <v>168</v>
      </c>
      <c r="S41" s="80" t="s">
        <v>98</v>
      </c>
      <c r="T41" s="80" t="s">
        <v>171</v>
      </c>
      <c r="U41" s="80" t="s">
        <v>172</v>
      </c>
      <c r="V41" s="80">
        <v>0</v>
      </c>
      <c r="W41" s="80">
        <v>0.1559544817</v>
      </c>
    </row>
    <row r="42" spans="18:23" ht="16.5" customHeight="1">
      <c r="R42" s="80" t="s">
        <v>110</v>
      </c>
      <c r="S42" s="80" t="s">
        <v>187</v>
      </c>
      <c r="T42" s="80" t="s">
        <v>171</v>
      </c>
      <c r="U42" s="80" t="s">
        <v>172</v>
      </c>
      <c r="V42" s="80">
        <v>20.990780654</v>
      </c>
      <c r="W42" s="80">
        <v>22.629146073</v>
      </c>
    </row>
    <row r="43" spans="18:23" ht="16.5" customHeight="1">
      <c r="R43" s="80" t="s">
        <v>110</v>
      </c>
      <c r="S43" s="80" t="s">
        <v>188</v>
      </c>
      <c r="T43" s="80" t="s">
        <v>171</v>
      </c>
      <c r="U43" s="80" t="s">
        <v>172</v>
      </c>
      <c r="V43" s="80">
        <v>29.956854087</v>
      </c>
      <c r="W43" s="80">
        <v>28.520285275</v>
      </c>
    </row>
    <row r="44" spans="18:23" ht="16.5" customHeight="1">
      <c r="R44" s="80" t="s">
        <v>110</v>
      </c>
      <c r="S44" s="80" t="s">
        <v>51</v>
      </c>
      <c r="T44" s="80" t="s">
        <v>171</v>
      </c>
      <c r="U44" s="80" t="s">
        <v>172</v>
      </c>
      <c r="V44" s="80">
        <v>29.589957396</v>
      </c>
      <c r="W44" s="80">
        <v>30.56427595</v>
      </c>
    </row>
    <row r="45" spans="18:23" ht="16.5" customHeight="1">
      <c r="R45" s="80" t="s">
        <v>110</v>
      </c>
      <c r="S45" s="80" t="s">
        <v>189</v>
      </c>
      <c r="T45" s="80" t="s">
        <v>171</v>
      </c>
      <c r="U45" s="80" t="s">
        <v>172</v>
      </c>
      <c r="V45" s="80">
        <v>19.283826192</v>
      </c>
      <c r="W45" s="80">
        <v>18.189445925</v>
      </c>
    </row>
    <row r="46" spans="18:23" ht="16.5" customHeight="1">
      <c r="R46" s="80" t="s">
        <v>110</v>
      </c>
      <c r="S46" s="80" t="s">
        <v>98</v>
      </c>
      <c r="T46" s="80" t="s">
        <v>171</v>
      </c>
      <c r="U46" s="80" t="s">
        <v>172</v>
      </c>
      <c r="V46" s="80">
        <v>0.1785816709</v>
      </c>
      <c r="W46" s="80">
        <v>0.0968467766</v>
      </c>
    </row>
    <row r="47" spans="18:23" ht="16.5" customHeight="1">
      <c r="R47" s="80" t="s">
        <v>159</v>
      </c>
      <c r="S47" s="80" t="s">
        <v>187</v>
      </c>
      <c r="T47" s="80" t="s">
        <v>171</v>
      </c>
      <c r="U47" s="80" t="s">
        <v>172</v>
      </c>
      <c r="V47" s="80">
        <v>16.497636731</v>
      </c>
      <c r="W47" s="80">
        <v>12.354144366</v>
      </c>
    </row>
    <row r="48" spans="18:23" ht="16.5" customHeight="1">
      <c r="R48" s="80" t="s">
        <v>159</v>
      </c>
      <c r="S48" s="80" t="s">
        <v>188</v>
      </c>
      <c r="T48" s="80" t="s">
        <v>171</v>
      </c>
      <c r="U48" s="80" t="s">
        <v>172</v>
      </c>
      <c r="V48" s="80">
        <v>18.693661062</v>
      </c>
      <c r="W48" s="80">
        <v>28.509254652</v>
      </c>
    </row>
    <row r="49" spans="18:23" ht="16.5" customHeight="1">
      <c r="R49" s="80" t="s">
        <v>159</v>
      </c>
      <c r="S49" s="80" t="s">
        <v>51</v>
      </c>
      <c r="T49" s="80" t="s">
        <v>171</v>
      </c>
      <c r="U49" s="80" t="s">
        <v>172</v>
      </c>
      <c r="V49" s="80">
        <v>31.920201072</v>
      </c>
      <c r="W49" s="80">
        <v>24.072147592</v>
      </c>
    </row>
    <row r="50" spans="18:23" ht="16.5" customHeight="1">
      <c r="R50" s="80" t="s">
        <v>159</v>
      </c>
      <c r="S50" s="80" t="s">
        <v>189</v>
      </c>
      <c r="T50" s="80" t="s">
        <v>171</v>
      </c>
      <c r="U50" s="80" t="s">
        <v>172</v>
      </c>
      <c r="V50" s="80">
        <v>29.946960296</v>
      </c>
      <c r="W50" s="80">
        <v>32.094722612</v>
      </c>
    </row>
    <row r="51" spans="18:23" ht="16.5" customHeight="1">
      <c r="R51" s="80" t="s">
        <v>159</v>
      </c>
      <c r="S51" s="80" t="s">
        <v>98</v>
      </c>
      <c r="T51" s="80" t="s">
        <v>171</v>
      </c>
      <c r="U51" s="80" t="s">
        <v>172</v>
      </c>
      <c r="V51" s="80">
        <v>2.9415408391</v>
      </c>
      <c r="W51" s="80">
        <v>2.9697307783</v>
      </c>
    </row>
  </sheetData>
  <mergeCells count="12">
    <mergeCell ref="N17:O17"/>
    <mergeCell ref="L17:M17"/>
    <mergeCell ref="B7:D7"/>
    <mergeCell ref="A1:M6"/>
    <mergeCell ref="H17:J17"/>
    <mergeCell ref="A7:A8"/>
    <mergeCell ref="A17:A18"/>
    <mergeCell ref="B17:D17"/>
    <mergeCell ref="E17:G17"/>
    <mergeCell ref="K7:M7"/>
    <mergeCell ref="H7:J7"/>
    <mergeCell ref="E7:G7"/>
  </mergeCells>
  <printOptions horizontalCentered="1"/>
  <pageMargins left="0.75" right="0.75" top="1" bottom="1" header="0.75" footer="0.5"/>
  <pageSetup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NuStats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cfrye</dc:creator>
  <cp:keywords/>
  <dc:description/>
  <cp:lastModifiedBy>mjackson</cp:lastModifiedBy>
  <cp:lastPrinted>2009-02-07T02:37:34Z</cp:lastPrinted>
  <dcterms:created xsi:type="dcterms:W3CDTF">2001-04-17T20:52:12Z</dcterms:created>
  <dcterms:modified xsi:type="dcterms:W3CDTF">2011-04-05T16:49:16Z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-605533245</vt:i4>
  </property>
  <property fmtid="{D5CDD505-2E9C-101B-9397-08002B2CF9AE}" pid="4" name="_NewReviewCyc">
    <vt:lpwstr/>
  </property>
  <property fmtid="{D5CDD505-2E9C-101B-9397-08002B2CF9AE}" pid="5" name="_EmailSubje">
    <vt:lpwstr>HH 2010</vt:lpwstr>
  </property>
  <property fmtid="{D5CDD505-2E9C-101B-9397-08002B2CF9AE}" pid="6" name="_AuthorEma">
    <vt:lpwstr>John.F.Mazzone@usps.gov</vt:lpwstr>
  </property>
  <property fmtid="{D5CDD505-2E9C-101B-9397-08002B2CF9AE}" pid="7" name="_AuthorEmailDisplayNa">
    <vt:lpwstr>Mazzone, John F - Washington, DC</vt:lpwstr>
  </property>
</Properties>
</file>